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0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karyna.andriushchenk\Downloads\"/>
    </mc:Choice>
  </mc:AlternateContent>
  <xr:revisionPtr revIDLastSave="0" documentId="8_{EB75A9BF-4358-4D44-AC3F-402D5CEA34BC}" xr6:coauthVersionLast="47" xr6:coauthVersionMax="47" xr10:uidLastSave="{00000000-0000-0000-0000-000000000000}"/>
  <workbookProtection workbookAlgorithmName="SHA-512" workbookHashValue="s/oDwPvt8XkMcbdtzViBwwmgVEMK+/UW6EPhyMvcFmhnC1yWOJurD/nF1AjTsfcaIaU+83QjSbe5ykHbzJxCeg==" workbookSaltValue="93C0iW/i9p/ESF0M6f5CZA==" workbookSpinCount="100000" lockStructure="1"/>
  <bookViews>
    <workbookView xWindow="-110" yWindow="-110" windowWidth="19420" windowHeight="10420" xr2:uid="{00000000-000D-0000-FFFF-FFFF00000000}"/>
  </bookViews>
  <sheets>
    <sheet name="KALKULATOR" sheetId="1" r:id="rId1"/>
    <sheet name="USŁUGI DODATKOWE" sheetId="2" r:id="rId2"/>
    <sheet name="RABAT" sheetId="3" state="hidden" r:id="rId3"/>
    <sheet name="WARUNKI WYCEN" sheetId="4" r:id="rId4"/>
    <sheet name="Arkusz1" sheetId="5" state="hidden" r:id="rId5"/>
  </sheets>
  <calcPr calcId="191029"/>
  <extLst>
    <ext uri="GoogleSheetsCustomDataVersion2">
      <go:sheetsCustomData xmlns:go="http://customooxmlschemas.google.com/" r:id="rId9" roundtripDataChecksum="6UHeup7mKQU0kO64Hg1BFj8lgnGx3UUqqDwmiWghMeo="/>
    </ext>
  </extLst>
</workbook>
</file>

<file path=xl/calcChain.xml><?xml version="1.0" encoding="utf-8"?>
<calcChain xmlns="http://schemas.openxmlformats.org/spreadsheetml/2006/main">
  <c r="F30" i="2" l="1"/>
  <c r="D45" i="1" s="1"/>
  <c r="F40" i="2"/>
  <c r="E40" i="2"/>
  <c r="F38" i="2"/>
  <c r="E38" i="2"/>
  <c r="F36" i="2"/>
  <c r="E36" i="2"/>
  <c r="F34" i="2"/>
  <c r="K31" i="2"/>
  <c r="K23" i="2"/>
  <c r="K25" i="2"/>
  <c r="K27" i="2"/>
  <c r="K32" i="2"/>
  <c r="K22" i="2"/>
  <c r="M32" i="1"/>
  <c r="I20" i="2"/>
  <c r="F20" i="2" s="1"/>
  <c r="I19" i="2"/>
  <c r="I18" i="2"/>
  <c r="F18" i="2" s="1"/>
  <c r="I17" i="2"/>
  <c r="I16" i="2"/>
  <c r="I15" i="2"/>
  <c r="I13" i="2"/>
  <c r="F13" i="2" s="1"/>
  <c r="J13" i="2" s="1"/>
  <c r="C42" i="1" s="1"/>
  <c r="I12" i="2"/>
  <c r="I11" i="2"/>
  <c r="I10" i="2"/>
  <c r="I9" i="2"/>
  <c r="I8" i="2"/>
  <c r="I7" i="2"/>
  <c r="F7" i="2" s="1"/>
  <c r="I6" i="2"/>
  <c r="F6" i="2" s="1"/>
  <c r="I5" i="2"/>
  <c r="I4" i="2"/>
  <c r="I3" i="2"/>
  <c r="D30" i="1"/>
  <c r="E30" i="1"/>
  <c r="F30" i="1"/>
  <c r="G30" i="1"/>
  <c r="H30" i="1"/>
  <c r="I30" i="1"/>
  <c r="J30" i="1"/>
  <c r="K30" i="1"/>
  <c r="L30" i="1"/>
  <c r="C30" i="1"/>
  <c r="D29" i="1"/>
  <c r="E29" i="1"/>
  <c r="F29" i="1"/>
  <c r="G29" i="1"/>
  <c r="H29" i="1"/>
  <c r="I29" i="1"/>
  <c r="J29" i="1"/>
  <c r="K29" i="1"/>
  <c r="L29" i="1"/>
  <c r="C29" i="1"/>
  <c r="F19" i="2" l="1"/>
  <c r="F15" i="2"/>
  <c r="F10" i="2"/>
  <c r="F9" i="2"/>
  <c r="F8" i="2"/>
  <c r="F5" i="2"/>
  <c r="F4" i="2"/>
  <c r="F3" i="2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A18" i="1"/>
  <c r="A17" i="1"/>
  <c r="A16" i="1"/>
  <c r="A15" i="1"/>
  <c r="A14" i="1"/>
  <c r="A13" i="1"/>
  <c r="A12" i="1"/>
  <c r="A11" i="1"/>
  <c r="K34" i="1" s="1"/>
  <c r="A10" i="1"/>
  <c r="A9" i="1"/>
  <c r="A8" i="1"/>
  <c r="A7" i="1"/>
  <c r="A6" i="1"/>
  <c r="F34" i="1" l="1"/>
  <c r="C34" i="1"/>
  <c r="G34" i="1"/>
  <c r="H34" i="1"/>
  <c r="I34" i="1"/>
  <c r="D34" i="1"/>
  <c r="L34" i="1"/>
  <c r="J34" i="1"/>
  <c r="E34" i="1"/>
  <c r="C41" i="1" l="1"/>
  <c r="C44" i="1" s="1"/>
  <c r="C45" i="1"/>
  <c r="C43" i="1"/>
  <c r="F16" i="2"/>
  <c r="F17" i="2"/>
  <c r="F12" i="2"/>
  <c r="F11" i="2"/>
  <c r="F21" i="2" l="1"/>
  <c r="C46" i="1" s="1"/>
  <c r="C47" i="1" s="1"/>
</calcChain>
</file>

<file path=xl/sharedStrings.xml><?xml version="1.0" encoding="utf-8"?>
<sst xmlns="http://schemas.openxmlformats.org/spreadsheetml/2006/main" count="120" uniqueCount="110">
  <si>
    <t>KILOMETRY/WAGA [KG]</t>
  </si>
  <si>
    <t>DL</t>
  </si>
  <si>
    <t>SZ</t>
  </si>
  <si>
    <t>Kalkulator</t>
  </si>
  <si>
    <t xml:space="preserve">Jednostka </t>
  </si>
  <si>
    <t>Długość [m]</t>
  </si>
  <si>
    <t>Szerokość [m]</t>
  </si>
  <si>
    <t>Wysokość [m]</t>
  </si>
  <si>
    <t>Ilość [szt]</t>
  </si>
  <si>
    <t>Waga rzeczywista</t>
  </si>
  <si>
    <t>Kilometry</t>
  </si>
  <si>
    <t>Rabat</t>
  </si>
  <si>
    <t>Fracht</t>
  </si>
  <si>
    <t>Fracht bez dodatków</t>
  </si>
  <si>
    <t xml:space="preserve">akt. </t>
  </si>
  <si>
    <t xml:space="preserve">Korekta paliwowa </t>
  </si>
  <si>
    <t>Opłata drogowa</t>
  </si>
  <si>
    <t>Dodatek sezonowy</t>
  </si>
  <si>
    <t>Usługi dodatkowe</t>
  </si>
  <si>
    <t>Fracht all in netto</t>
  </si>
  <si>
    <t>Ceny netto w PLN. Do cen należy doliczyć korektę paliwową i drogową wg informacji na suus.com</t>
  </si>
  <si>
    <t>LP</t>
  </si>
  <si>
    <t>USŁUGA</t>
  </si>
  <si>
    <t>STAWKA</t>
  </si>
  <si>
    <t>CHARAKTERYSTYKA</t>
  </si>
  <si>
    <t>Usługa TAK/NIE</t>
  </si>
  <si>
    <t>STAWKA DO KALKULACJI</t>
  </si>
  <si>
    <t>Zwrot dokumentów</t>
  </si>
  <si>
    <t>Zwrot kompletu oryginałów dokumentów do zlecenia</t>
  </si>
  <si>
    <t>Zwrot kompletu dokumentów w formie elektronicznej do zlecenia</t>
  </si>
  <si>
    <t>Dostęp online do bazy dokumentów elektronicznych</t>
  </si>
  <si>
    <t>Pobranie (BLIK, Karta płatnicza)</t>
  </si>
  <si>
    <t>Kwoty pobrania min 9 zł, dla maksymalnej kwoty pobrania 15 000 PLN</t>
  </si>
  <si>
    <t>Pobranie (gotówka)</t>
  </si>
  <si>
    <t>Kwoty pobrania min 15 zł, dla maksymalnej kwoty pobrania 15 000 PLN</t>
  </si>
  <si>
    <t xml:space="preserve">Zwrot palet EUR (zgodnie z zasadami obowiązującymi w ROHLIG SUUS https://www.suus.com/pub/Aneks_nr_2_do_OW_Temp+_i_ZwrotPalet_23122022.pdf </t>
  </si>
  <si>
    <t>Za zwróconą paletę</t>
  </si>
  <si>
    <t>Awizacja SMS do odbiorcy</t>
  </si>
  <si>
    <t>Za przesyłkę, przesłanie do odbiorcy dwóch wiadomości SMS w dniu przyjęcia towaru do przewozu oraz w dniu planowanej dostawy</t>
  </si>
  <si>
    <r>
      <rPr>
        <sz val="10"/>
        <color rgb="FF231F20"/>
        <rFont val="Arial"/>
        <family val="2"/>
        <charset val="238"/>
      </rPr>
      <t xml:space="preserve">Awizacja dostawy na platformie internetowej </t>
    </r>
    <r>
      <rPr>
        <sz val="10"/>
        <color rgb="FF77787B"/>
        <rFont val="Arial"/>
        <family val="2"/>
        <charset val="238"/>
      </rPr>
      <t>(np. Transporeon)</t>
    </r>
  </si>
  <si>
    <t>Za jedną awizację</t>
  </si>
  <si>
    <r>
      <rPr>
        <sz val="10"/>
        <color rgb="FF231F20"/>
        <rFont val="Arial"/>
        <family val="2"/>
        <charset val="238"/>
      </rPr>
      <t xml:space="preserve">Organizacja powtórnej dostawy przesyłki do odbiorcy </t>
    </r>
    <r>
      <rPr>
        <sz val="10"/>
        <color rgb="FF77787B"/>
        <rFont val="Arial"/>
        <family val="2"/>
        <charset val="238"/>
      </rPr>
      <t>(brak winy ROHLIG SUUS)</t>
    </r>
  </si>
  <si>
    <t>Wynagrodzenia plus wynagrodzenie wg cennika</t>
  </si>
  <si>
    <r>
      <rPr>
        <sz val="10"/>
        <color rgb="FF231F20"/>
        <rFont val="Arial"/>
        <family val="2"/>
        <charset val="238"/>
      </rPr>
      <t xml:space="preserve">Organizacja powtórnego odbioru przesyłki od nadawcy </t>
    </r>
    <r>
      <rPr>
        <sz val="10"/>
        <color rgb="FF77787B"/>
        <rFont val="Arial"/>
        <family val="2"/>
        <charset val="238"/>
      </rPr>
      <t>(brak winy ROHLIG SUUS)</t>
    </r>
  </si>
  <si>
    <t>Organizacja odbioru z PL wcześniej dostarczonej przesyłki wraz ze zwrotem</t>
  </si>
  <si>
    <r>
      <rPr>
        <sz val="10"/>
        <color rgb="FF231F20"/>
        <rFont val="Arial"/>
        <family val="2"/>
        <charset val="238"/>
      </rPr>
      <t xml:space="preserve">do pierwotnego miejsca nadania lub organizacja odbioru przesyłki z dowolnego miejsca w PL i dostawę do dowolnego miejsca w PL </t>
    </r>
    <r>
      <rPr>
        <sz val="10"/>
        <color rgb="FF77787B"/>
        <rFont val="Arial"/>
        <family val="2"/>
        <charset val="238"/>
      </rPr>
      <t>(nie więcej niż 10% miesięcznego deklarowanego wolumenu Klienta)</t>
    </r>
  </si>
  <si>
    <t>SENT</t>
  </si>
  <si>
    <t>Za przesyłkę</t>
  </si>
  <si>
    <t>ADR</t>
  </si>
  <si>
    <t>TEMP+ (usługa przewozu w temperaturze dodatniej, dostępna w okresie 1 listopad - 31 marzec). Zgodnie z zasadami ROHLIG SUUS https://www.suus.com/pub/Aneks_nr_2_do_OW_Temp+_i_ZwrotPalet_23122022.pdf  Po akceptacji dyrektora produktu ROHLIG SUUS, istnieje możliwość wydłużenia okresu świadczenia usługi od 1 października do 30 kwietnia.</t>
  </si>
  <si>
    <t>Podwiezienie przesyłki wózkiem paletowym</t>
  </si>
  <si>
    <t>Za kg min 30 zł, do pierwszej przeszkody, max. 100 m</t>
  </si>
  <si>
    <t xml:space="preserve">Pakiet usług B2C (dopłata za dostawę do osoby prywatnej) </t>
  </si>
  <si>
    <t>Pakiet zawiera: awizację telefoniczną, awizację sms, dostawę do osoby prywatnej. Opłata nie obowiązuje, jeżeli zostanie wykupiona usługa wniesienia.</t>
  </si>
  <si>
    <t>długość</t>
  </si>
  <si>
    <t>wysokość</t>
  </si>
  <si>
    <t>Tabela</t>
  </si>
  <si>
    <t>Cennik do 1MP</t>
  </si>
  <si>
    <t>Cennik POWYŻEJ 1MP</t>
  </si>
  <si>
    <t>Cennik dla DŁUŻYC</t>
  </si>
  <si>
    <t>Typ nośnika na podstawie:</t>
  </si>
  <si>
    <t>- Dłużyca: najdłuższy bok &gt;2,4 oraz objętość &gt;0,35 i/lub waga rzeczywista &gt;30;</t>
  </si>
  <si>
    <t>- do 1MP; długość x szerokość / 0,96 &lt;= 1;</t>
  </si>
  <si>
    <t>- powyżej 1MP; długość x szerokość / 0,96 =&gt; 1;</t>
  </si>
  <si>
    <t>Objętość [1szt.]</t>
  </si>
  <si>
    <t>TAK</t>
  </si>
  <si>
    <t>NIE</t>
  </si>
  <si>
    <t>SUMA</t>
  </si>
  <si>
    <t>Pobranie [PLN]</t>
  </si>
  <si>
    <t>Wniesienie</t>
  </si>
  <si>
    <t>Fracht zlecenia korespondujące</t>
  </si>
  <si>
    <t>Korekta paliwowa</t>
  </si>
  <si>
    <t>Opłata Drogowa</t>
  </si>
  <si>
    <t>Dodatek Sezonowy</t>
  </si>
  <si>
    <t>Opłata drogowa, stawka zgodnie z informacją umieszczoną na stronie:</t>
  </si>
  <si>
    <t>https://www.suus.com/korekta-paliwowa</t>
  </si>
  <si>
    <t>Zgodnie z informacją na stronie intern.</t>
  </si>
  <si>
    <t>Korekta paliwowa ujęta w cyklach tygodniowych, stawka zgodnie z informacją umieszczoną na stronie:</t>
  </si>
  <si>
    <t>ROHLIG SUUS - Opłata drogowa</t>
  </si>
  <si>
    <t>1 września do 31 grudnia; wynagrodzenia plus wynagrodzenie wg cennika</t>
  </si>
  <si>
    <t>Święta Wielkanocne – od 5 dnia roboczego przed świętami do 5 dnia roboczego po świętach; wynagrodzenia plus wynagrodzenie wg cennika;</t>
  </si>
  <si>
    <t>Boże Ciało – od 5 dnia roboczego przed świętem do 5 dnia roboczego po święcie; wynagrodzenia plus wynagrodzenie wg cennika;</t>
  </si>
  <si>
    <t>Weekend majowy - od 5 dnia roboczego przed świętami do 5 dnia roboczego po świętach;  wynagrodzenia plus wynagrodzenie wg cennika;</t>
  </si>
  <si>
    <t>Warunki poniżej</t>
  </si>
  <si>
    <t>WARUNKI WYCEN DEDYKOWANE DLA USŁUG SPEDYCJI DROGOWEJ DROBNICOWEJ KRAJOWEJ</t>
  </si>
  <si>
    <r>
      <rPr>
        <b/>
        <sz val="11"/>
        <color theme="1"/>
        <rFont val="Calibri"/>
        <family val="2"/>
        <charset val="238"/>
        <scheme val="minor"/>
      </rPr>
      <t xml:space="preserve">1. </t>
    </r>
    <r>
      <rPr>
        <sz val="11"/>
        <color theme="1"/>
        <rFont val="Calibri"/>
        <family val="2"/>
        <charset val="238"/>
        <scheme val="minor"/>
      </rPr>
      <t xml:space="preserve">Cena podana w wycenie jest ceną netto. Wycena została skalkulowana na bazie kosztów aktualnych w dniu jej sporządzenia dla wskazanych przez Ciebie parametrów  szczegółowych (takich jak miejsce załadunku, miejsce rozładunku, parametry przesyłki, usługi dodatkowe itd. ) </t>
    </r>
    <r>
      <rPr>
        <u/>
        <sz val="11"/>
        <color theme="1"/>
        <rFont val="Calibri"/>
        <family val="2"/>
        <charset val="238"/>
        <scheme val="minor"/>
      </rPr>
      <t>Cena pozostaje ważna tylko dla takich parametrów.</t>
    </r>
    <r>
      <rPr>
        <sz val="11"/>
        <color theme="1"/>
        <rFont val="Calibri"/>
        <family val="2"/>
        <charset val="238"/>
        <scheme val="minor"/>
      </rPr>
      <t xml:space="preserve"> Do wyceny doliczamy podatek VAT, zgodnie z obowiązującymi w dniu wystawienia faktury przepisami.</t>
    </r>
  </si>
  <si>
    <r>
      <rPr>
        <b/>
        <sz val="11"/>
        <color theme="1"/>
        <rFont val="Calibri"/>
        <family val="2"/>
        <charset val="238"/>
        <scheme val="minor"/>
      </rPr>
      <t>2.</t>
    </r>
    <r>
      <rPr>
        <sz val="7"/>
        <color theme="1"/>
        <rFont val="Times New Roman"/>
        <family val="1"/>
        <charset val="238"/>
      </rPr>
      <t> </t>
    </r>
    <r>
      <rPr>
        <sz val="11"/>
        <color theme="1"/>
        <rFont val="Calibri"/>
        <family val="2"/>
        <charset val="238"/>
        <scheme val="minor"/>
      </rPr>
      <t>Zastrzegamy sobie prawo do modyfikacji ceny w przypadku, gdy dojdzie do zmiany parametrów przesyłki określonej w wycenie.</t>
    </r>
  </si>
  <si>
    <r>
      <rPr>
        <b/>
        <sz val="11"/>
        <color theme="1"/>
        <rFont val="Calibri"/>
        <family val="2"/>
        <charset val="238"/>
        <scheme val="minor"/>
      </rPr>
      <t>3. </t>
    </r>
    <r>
      <rPr>
        <sz val="11"/>
        <color theme="1"/>
        <rFont val="Calibri"/>
        <family val="2"/>
        <charset val="238"/>
        <scheme val="minor"/>
      </rPr>
      <t xml:space="preserve">Niezdefiniowane w wycenie usługi dodatkowe w przypadku realizacji transportu będziemy wyceniać zgodnie z </t>
    </r>
  </si>
  <si>
    <t>Cennikiem usług dodatkowych w ramach dostaw B2B lub B2C.</t>
  </si>
  <si>
    <r>
      <rPr>
        <b/>
        <sz val="11"/>
        <color theme="1"/>
        <rFont val="Calibri"/>
        <family val="2"/>
        <charset val="238"/>
        <scheme val="minor"/>
      </rPr>
      <t xml:space="preserve">4. </t>
    </r>
    <r>
      <rPr>
        <sz val="11"/>
        <color theme="1"/>
        <rFont val="Calibri"/>
        <family val="2"/>
        <charset val="238"/>
        <scheme val="minor"/>
      </rPr>
      <t xml:space="preserve">W przypadku wycen dla transportów wymagających obsługi celnej w PL obowiązuje </t>
    </r>
    <r>
      <rPr>
        <u/>
        <sz val="11"/>
        <color theme="1"/>
        <rFont val="Calibri"/>
        <family val="2"/>
        <charset val="238"/>
        <scheme val="minor"/>
      </rPr>
      <t xml:space="preserve">Cennik Agencji Celnej (wysyłany na żądanie). </t>
    </r>
    <r>
      <rPr>
        <sz val="11"/>
        <color theme="1"/>
        <rFont val="Calibri"/>
        <family val="2"/>
        <charset val="238"/>
        <scheme val="minor"/>
      </rPr>
      <t>Usługi dotyczące odpraw poza granicami Polski wyceniane są zgodnie z zapotrzebowaniem.</t>
    </r>
  </si>
  <si>
    <r>
      <rPr>
        <b/>
        <sz val="11"/>
        <color theme="1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Przesyłki drobnicowe muszą spełniać kryteria:</t>
    </r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</si>
  <si>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1"/>
        <color theme="1"/>
        <rFont val="Calibri"/>
        <family val="2"/>
        <charset val="238"/>
        <scheme val="minor"/>
      </rPr>
      <t>Zawartość i opakowanie umożliwia wielokrotny przeładunek,</t>
    </r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</si>
  <si>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1"/>
        <color theme="1"/>
        <rFont val="Calibri"/>
        <family val="2"/>
        <charset val="238"/>
        <scheme val="minor"/>
      </rPr>
      <t>Wysokość nie przekracza 220 cm brutto (uwzględniając wysokość nośnika), a waga pojedynczej palety 1500 kg,</t>
    </r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</si>
  <si>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1"/>
        <color theme="1"/>
        <rFont val="Calibri"/>
        <family val="2"/>
        <charset val="238"/>
        <scheme val="minor"/>
      </rPr>
      <t>Towar ułożony na palecie nie wystaje poza obręb palety, jest owinięty szczelnie folią stretch i zabezpieczony, jeżeli to możliwe dodatkowo taśmą firmową,</t>
    </r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</si>
  <si>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1"/>
        <color theme="1"/>
        <rFont val="Calibri"/>
        <family val="2"/>
        <charset val="238"/>
        <scheme val="minor"/>
      </rPr>
      <t>Ze względu na specjalne wymogi co do ich przewozu lub ich specjalny charakter są wyraźnie i widocznie z zewnątrz oznaczone, np.: „uwaga szkło” lub „góra/dół”,</t>
    </r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</si>
  <si>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1"/>
        <color theme="1"/>
        <rFont val="Calibri"/>
        <family val="2"/>
        <charset val="238"/>
        <scheme val="minor"/>
      </rPr>
      <t>W przypadku wagi powyżej 50 kg umożliwiają przeładunek mechaniczny,</t>
    </r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</si>
  <si>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1"/>
        <color theme="1"/>
        <rFont val="Calibri"/>
        <family val="2"/>
        <charset val="238"/>
        <scheme val="minor"/>
      </rPr>
      <t>Maksymalna waga pojedynczej jednostki transportowej w przypadku dostaw z wymogiem windy nie przekracza 750 kg,</t>
    </r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</si>
  <si>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1"/>
        <color theme="1"/>
        <rFont val="Calibri"/>
        <family val="2"/>
        <charset val="238"/>
        <scheme val="minor"/>
      </rPr>
      <t>W przypadku dodatkowego wymogu dostawy autem do 3,5 DMC maksymalna wysokość przesyłki drobnicowej nie przekracza 180 cm, maksymalna waga pojedynczej jednostki transportowej 400 kg a maksymalna wielkość przesyłki dla ww. środka transportu to 8 miejsc paletowych i waga 1000 kg,</t>
    </r>
  </si>
  <si>
    <r>
      <t>·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  <scheme val="minor"/>
      </rPr>
      <t>Długość nie przekracza 400 cm</t>
    </r>
  </si>
  <si>
    <r>
      <t>·</t>
    </r>
    <r>
      <rPr>
        <sz val="7"/>
        <color theme="1"/>
        <rFont val="Times New Roman"/>
        <family val="1"/>
        <charset val="238"/>
      </rPr>
      <t> </t>
    </r>
    <r>
      <rPr>
        <sz val="11"/>
        <color theme="1"/>
        <rFont val="Calibri"/>
        <family val="2"/>
        <charset val="238"/>
        <scheme val="minor"/>
      </rPr>
      <t>Towar umieszczony na- albo w- innych niż paleta jednostkach transportowych jest zabezpieczony od wewnątrz przed możliwością przemieszczenia.</t>
    </r>
  </si>
  <si>
    <t>Szczegółowe zasady pakowania znajdziesz w Standardach pakowania ROHLIG SUUS Logistics S. A.</t>
  </si>
  <si>
    <r>
      <rPr>
        <b/>
        <sz val="11"/>
        <color theme="1"/>
        <rFont val="Calibri"/>
        <family val="2"/>
        <charset val="238"/>
        <scheme val="minor"/>
      </rPr>
      <t>6.</t>
    </r>
    <r>
      <rPr>
        <sz val="11"/>
        <color theme="1"/>
        <rFont val="Calibri"/>
        <family val="2"/>
        <charset val="238"/>
        <scheme val="minor"/>
      </rPr>
      <t xml:space="preserve"> Nasza działalność prowadzona jest na podstawie ROHLIG SUUS </t>
    </r>
  </si>
  <si>
    <t>- Ogólne Warunki Spedycyjne ROHLIG SUUS Logistics S.A. ( dalej: OW).</t>
  </si>
  <si>
    <r>
      <rPr>
        <b/>
        <sz val="11"/>
        <color theme="1"/>
        <rFont val="Calibri"/>
        <family val="2"/>
        <charset val="238"/>
        <scheme val="minor"/>
      </rPr>
      <t>7.</t>
    </r>
    <r>
      <rPr>
        <sz val="11"/>
        <color theme="1"/>
        <rFont val="Calibri"/>
        <family val="2"/>
        <charset val="238"/>
        <scheme val="minor"/>
      </rPr>
      <t xml:space="preserve"> Posiadamy polisę ubezpieczenia odpowiedzialności cywilnej spedytora (OCS) na sumę gwarancyjną 1 mln EUR na każde zdarzenie.</t>
    </r>
  </si>
  <si>
    <r>
      <rPr>
        <b/>
        <sz val="11"/>
        <color theme="1"/>
        <rFont val="Calibri"/>
        <family val="2"/>
        <charset val="238"/>
        <scheme val="minor"/>
      </rPr>
      <t>8.</t>
    </r>
    <r>
      <rPr>
        <sz val="11"/>
        <color theme="1"/>
        <rFont val="Calibri"/>
        <family val="2"/>
        <charset val="238"/>
        <scheme val="minor"/>
      </rPr>
      <t xml:space="preserve"> Świadczone przez nas usługi obejmują przesyłki drobnicowe, których wartość wynosi maksymalnie 5 000 PLN. Za ich uszkodzenie odpowiadamy na zasadach, określonych w &amp; 14 ow. </t>
    </r>
    <r>
      <rPr>
        <u/>
        <sz val="11"/>
        <color theme="1"/>
        <rFont val="Calibri"/>
        <family val="2"/>
        <charset val="238"/>
        <scheme val="minor"/>
      </rPr>
      <t>Nasza odpowiedzialność za szkodę ograniczona jest</t>
    </r>
    <r>
      <rPr>
        <sz val="11"/>
        <color theme="1"/>
        <rFont val="Calibri"/>
        <family val="2"/>
        <charset val="238"/>
        <scheme val="minor"/>
      </rPr>
      <t xml:space="preserve"> do szkody której wysokość wynosi maksymalnie 5000 PLN i która jest wynikiem naszego zawinionego działania lub zaniechania.</t>
    </r>
  </si>
  <si>
    <t>Dodatkowym ubezpieczeniem cargo powinny zostać objęte przesyłki drobnicowe o wartości przekraczającej 5 000 pln. Umowa Ubezpieczenia cargo, którą zawarliśmy pozwala na objęcie ochroną również Twoich przesyłek.</t>
  </si>
  <si>
    <t>Jeśli chcesz skorzystać z Ubezpieczenia cargo:</t>
  </si>
  <si>
    <r>
      <t>·</t>
    </r>
    <r>
      <rPr>
        <sz val="7"/>
        <color theme="1"/>
        <rFont val="Times New Roman"/>
        <family val="1"/>
        <charset val="238"/>
      </rPr>
      <t> </t>
    </r>
    <r>
      <rPr>
        <sz val="11"/>
        <color theme="1"/>
        <rFont val="Calibri"/>
        <family val="2"/>
        <charset val="238"/>
        <scheme val="minor"/>
      </rPr>
      <t>Sprawdź czy spełniasz jego warunki</t>
    </r>
  </si>
  <si>
    <r>
      <t>·</t>
    </r>
    <r>
      <rPr>
        <sz val="7"/>
        <color theme="1"/>
        <rFont val="Times New Roman"/>
        <family val="1"/>
        <charset val="238"/>
      </rPr>
      <t> </t>
    </r>
    <r>
      <rPr>
        <sz val="11"/>
        <color theme="1"/>
        <rFont val="Calibri"/>
        <family val="2"/>
        <charset val="238"/>
        <scheme val="minor"/>
      </rPr>
      <t xml:space="preserve">Zleć objęcie przesyłki ubezpieczeniem </t>
    </r>
    <r>
      <rPr>
        <u/>
        <sz val="11"/>
        <color theme="1"/>
        <rFont val="Calibri"/>
        <family val="2"/>
        <charset val="238"/>
        <scheme val="minor"/>
      </rPr>
      <t>przed realizacją zlecenia</t>
    </r>
  </si>
  <si>
    <t>Warunki Ubezpieczenia  cargo znajdziesz na stronie Cargo indywidualne lub skontaktuj się z opiekunek handlowym.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</si>
</sst>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zł&quot;;[Red]\-#,##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"/>
    <numFmt numFmtId="165" formatCode="#,##0.00\ &quot;zł&quot;"/>
    <numFmt numFmtId="166" formatCode="_-* #,##0.00\ [$zł-415]_-;\-* #,##0.00\ [$zł-415]_-;_-* &quot;-&quot;??\ [$zł-415]_-;_-@_-"/>
  </numFmts>
  <fonts count="3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sz val="12"/>
      <color theme="0"/>
      <name val="Tahoma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0"/>
      <name val="Calibri"/>
      <family val="2"/>
      <charset val="238"/>
    </font>
    <font>
      <b/>
      <sz val="8"/>
      <color theme="0"/>
      <name val="Tahoma"/>
      <family val="2"/>
      <charset val="238"/>
    </font>
    <font>
      <b/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u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theme="1"/>
      <name val="Calibri"/>
      <family val="2"/>
      <charset val="238"/>
    </font>
    <font>
      <i/>
      <sz val="10"/>
      <color rgb="FFFF0000"/>
      <name val="Calibri"/>
      <family val="2"/>
      <charset val="238"/>
    </font>
    <font>
      <b/>
      <sz val="10"/>
      <color rgb="FFFFFFFF"/>
      <name val="Trebuchet MS"/>
      <family val="2"/>
      <charset val="238"/>
    </font>
    <font>
      <sz val="10"/>
      <color rgb="FF231F20"/>
      <name val="Arial"/>
      <family val="2"/>
      <charset val="238"/>
    </font>
    <font>
      <u/>
      <sz val="10"/>
      <color theme="10"/>
      <name val="Calibri"/>
      <family val="2"/>
      <charset val="238"/>
    </font>
    <font>
      <sz val="10"/>
      <color rgb="FF77787B"/>
      <name val="Arial"/>
      <family val="2"/>
      <charset val="238"/>
    </font>
    <font>
      <sz val="10"/>
      <color theme="1"/>
      <name val="Arial"/>
      <family val="2"/>
      <charset val="238"/>
    </font>
    <font>
      <u/>
      <sz val="10"/>
      <color theme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theme="1"/>
      <name val="Tahoma"/>
      <family val="2"/>
      <charset val="238"/>
    </font>
    <font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0"/>
      <name val="Calibri"/>
      <family val="2"/>
      <charset val="238"/>
    </font>
    <font>
      <i/>
      <sz val="10"/>
      <color theme="0"/>
      <name val="Calibri"/>
      <family val="2"/>
      <charset val="238"/>
    </font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11"/>
      <color theme="1"/>
      <name val="Symbol"/>
      <family val="1"/>
      <charset val="2"/>
    </font>
  </fonts>
  <fills count="14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  <fill>
      <patternFill patternType="solid">
        <fgColor rgb="FF004696"/>
        <bgColor rgb="FF004696"/>
      </patternFill>
    </fill>
    <fill>
      <patternFill patternType="solid">
        <fgColor rgb="FFDEEAF6"/>
        <bgColor rgb="FFDEEAF6"/>
      </patternFill>
    </fill>
    <fill>
      <patternFill patternType="solid">
        <fgColor rgb="FFD9E2F3"/>
        <bgColor rgb="FFD9E2F3"/>
      </patternFill>
    </fill>
    <fill>
      <patternFill patternType="solid">
        <fgColor rgb="FF92D050"/>
        <bgColor rgb="FF92D05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66"/>
        <bgColor rgb="FFFFFF66"/>
      </patternFill>
    </fill>
    <fill>
      <patternFill patternType="solid">
        <fgColor rgb="FFFF0000"/>
        <bgColor rgb="FFFF0000"/>
      </patternFill>
    </fill>
    <fill>
      <patternFill patternType="solid">
        <fgColor rgb="FF034694"/>
        <bgColor rgb="FF034694"/>
      </patternFill>
    </fill>
    <fill>
      <patternFill patternType="solid">
        <fgColor rgb="FFE2E3E4"/>
        <bgColor rgb="FFE2E3E4"/>
      </patternFill>
    </fill>
    <fill>
      <patternFill patternType="solid">
        <fgColor rgb="FFF3F4F4"/>
        <bgColor rgb="FFF3F4F4"/>
      </patternFill>
    </fill>
  </fills>
  <borders count="6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9CC2E5"/>
      </left>
      <right style="thick">
        <color rgb="FF9CC2E5"/>
      </right>
      <top style="thick">
        <color rgb="FF9CC2E5"/>
      </top>
      <bottom/>
      <diagonal/>
    </border>
    <border>
      <left style="thick">
        <color rgb="FF9CC2E5"/>
      </left>
      <right style="thick">
        <color rgb="FF9CC2E5"/>
      </right>
      <top style="thick">
        <color rgb="FF9CC2E5"/>
      </top>
      <bottom style="medium">
        <color rgb="FF9CC2E5"/>
      </bottom>
      <diagonal/>
    </border>
    <border>
      <left style="thick">
        <color rgb="FF9CC2E5"/>
      </left>
      <right style="thick">
        <color rgb="FF9CC2E5"/>
      </right>
      <top/>
      <bottom style="medium">
        <color rgb="FF9CC2E5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9CC2E5"/>
      </left>
      <right style="medium">
        <color rgb="FF9CC2E5"/>
      </right>
      <top/>
      <bottom style="medium">
        <color rgb="FF9CC2E5"/>
      </bottom>
      <diagonal/>
    </border>
    <border>
      <left style="thick">
        <color rgb="FF9CC2E5"/>
      </left>
      <right style="medium">
        <color rgb="FF9CC2E5"/>
      </right>
      <top/>
      <bottom style="medium">
        <color rgb="FF9CC2E5"/>
      </bottom>
      <diagonal/>
    </border>
    <border>
      <left/>
      <right style="medium">
        <color rgb="FF9CC2E5"/>
      </right>
      <top/>
      <bottom style="medium">
        <color rgb="FF9CC2E5"/>
      </bottom>
      <diagonal/>
    </border>
    <border>
      <left style="medium">
        <color rgb="FF9CC2E5"/>
      </left>
      <right style="medium">
        <color rgb="FF9CC2E5"/>
      </right>
      <top/>
      <bottom style="medium">
        <color rgb="FF9CC2E5"/>
      </bottom>
      <diagonal/>
    </border>
    <border>
      <left style="thick">
        <color rgb="FF9CC2E5"/>
      </left>
      <right style="thick">
        <color rgb="FF9CC2E5"/>
      </right>
      <top/>
      <bottom style="medium">
        <color rgb="FF9CC2E5"/>
      </bottom>
      <diagonal/>
    </border>
    <border>
      <left/>
      <right style="medium">
        <color rgb="FF9CC2E5"/>
      </right>
      <top/>
      <bottom style="medium">
        <color rgb="FF9CC2E5"/>
      </bottom>
      <diagonal/>
    </border>
    <border>
      <left style="medium">
        <color rgb="FF9CC2E5"/>
      </left>
      <right style="medium">
        <color rgb="FF9CC2E5"/>
      </right>
      <top/>
      <bottom style="medium">
        <color rgb="FF9CC2E5"/>
      </bottom>
      <diagonal/>
    </border>
    <border>
      <left style="thick">
        <color rgb="FF9CC2E5"/>
      </left>
      <right style="thick">
        <color rgb="FF9CC2E5"/>
      </right>
      <top style="medium">
        <color rgb="FF9CC2E5"/>
      </top>
      <bottom style="medium">
        <color rgb="FF9CC2E5"/>
      </bottom>
      <diagonal/>
    </border>
    <border>
      <left style="thick">
        <color rgb="FF9CC2E5"/>
      </left>
      <right style="medium">
        <color rgb="FF9CC2E5"/>
      </right>
      <top style="medium">
        <color rgb="FF9CC2E5"/>
      </top>
      <bottom style="medium">
        <color rgb="FF9CC2E5"/>
      </bottom>
      <diagonal/>
    </border>
    <border>
      <left/>
      <right style="medium">
        <color rgb="FF9CC2E5"/>
      </right>
      <top style="medium">
        <color rgb="FF9CC2E5"/>
      </top>
      <bottom style="medium">
        <color rgb="FF9CC2E5"/>
      </bottom>
      <diagonal/>
    </border>
    <border>
      <left style="medium">
        <color rgb="FF9CC2E5"/>
      </left>
      <right style="medium">
        <color rgb="FF9CC2E5"/>
      </right>
      <top style="medium">
        <color rgb="FF9CC2E5"/>
      </top>
      <bottom style="medium">
        <color rgb="FF9CC2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3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168">
    <xf numFmtId="0" fontId="0" fillId="0" borderId="0" xfId="0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3" borderId="3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5" borderId="9" xfId="0" applyFont="1" applyFill="1" applyBorder="1"/>
    <xf numFmtId="0" fontId="10" fillId="5" borderId="12" xfId="0" applyFont="1" applyFill="1" applyBorder="1"/>
    <xf numFmtId="0" fontId="10" fillId="5" borderId="15" xfId="0" applyFont="1" applyFill="1" applyBorder="1"/>
    <xf numFmtId="0" fontId="10" fillId="5" borderId="17" xfId="0" applyFont="1" applyFill="1" applyBorder="1"/>
    <xf numFmtId="0" fontId="12" fillId="0" borderId="11" xfId="0" applyFont="1" applyBorder="1" applyAlignment="1">
      <alignment horizontal="center"/>
    </xf>
    <xf numFmtId="2" fontId="13" fillId="9" borderId="23" xfId="0" applyNumberFormat="1" applyFont="1" applyFill="1" applyBorder="1" applyAlignment="1">
      <alignment vertical="center"/>
    </xf>
    <xf numFmtId="2" fontId="14" fillId="9" borderId="24" xfId="0" applyNumberFormat="1" applyFont="1" applyFill="1" applyBorder="1"/>
    <xf numFmtId="2" fontId="6" fillId="9" borderId="24" xfId="0" applyNumberFormat="1" applyFont="1" applyFill="1" applyBorder="1"/>
    <xf numFmtId="2" fontId="6" fillId="9" borderId="25" xfId="0" applyNumberFormat="1" applyFont="1" applyFill="1" applyBorder="1"/>
    <xf numFmtId="2" fontId="6" fillId="9" borderId="22" xfId="0" applyNumberFormat="1" applyFont="1" applyFill="1" applyBorder="1"/>
    <xf numFmtId="2" fontId="16" fillId="9" borderId="27" xfId="0" applyNumberFormat="1" applyFont="1" applyFill="1" applyBorder="1"/>
    <xf numFmtId="0" fontId="6" fillId="0" borderId="16" xfId="0" applyFont="1" applyBorder="1"/>
    <xf numFmtId="2" fontId="15" fillId="9" borderId="28" xfId="0" quotePrefix="1" applyNumberFormat="1" applyFont="1" applyFill="1" applyBorder="1" applyAlignment="1">
      <alignment vertical="center"/>
    </xf>
    <xf numFmtId="2" fontId="6" fillId="9" borderId="29" xfId="0" applyNumberFormat="1" applyFont="1" applyFill="1" applyBorder="1"/>
    <xf numFmtId="2" fontId="16" fillId="9" borderId="30" xfId="0" applyNumberFormat="1" applyFont="1" applyFill="1" applyBorder="1"/>
    <xf numFmtId="0" fontId="17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18" fillId="11" borderId="1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6" fontId="19" fillId="12" borderId="13" xfId="0" applyNumberFormat="1" applyFont="1" applyFill="1" applyBorder="1" applyAlignment="1">
      <alignment horizontal="center" vertical="center" wrapText="1"/>
    </xf>
    <xf numFmtId="0" fontId="19" fillId="13" borderId="13" xfId="0" applyFont="1" applyFill="1" applyBorder="1" applyAlignment="1">
      <alignment horizontal="left" vertical="center" wrapText="1"/>
    </xf>
    <xf numFmtId="2" fontId="6" fillId="0" borderId="13" xfId="0" applyNumberFormat="1" applyFont="1" applyBorder="1" applyAlignment="1">
      <alignment horizontal="center" vertical="center"/>
    </xf>
    <xf numFmtId="0" fontId="19" fillId="12" borderId="13" xfId="0" applyFont="1" applyFill="1" applyBorder="1" applyAlignment="1">
      <alignment horizontal="left" vertical="center" wrapText="1"/>
    </xf>
    <xf numFmtId="0" fontId="19" fillId="13" borderId="13" xfId="0" applyFont="1" applyFill="1" applyBorder="1" applyAlignment="1">
      <alignment horizontal="center" vertical="center" wrapText="1"/>
    </xf>
    <xf numFmtId="10" fontId="19" fillId="13" borderId="13" xfId="0" applyNumberFormat="1" applyFont="1" applyFill="1" applyBorder="1" applyAlignment="1">
      <alignment horizontal="center" vertical="center" wrapText="1"/>
    </xf>
    <xf numFmtId="0" fontId="19" fillId="12" borderId="13" xfId="0" applyFont="1" applyFill="1" applyBorder="1" applyAlignment="1">
      <alignment horizontal="center" vertical="center" wrapText="1"/>
    </xf>
    <xf numFmtId="10" fontId="19" fillId="12" borderId="13" xfId="0" applyNumberFormat="1" applyFont="1" applyFill="1" applyBorder="1" applyAlignment="1">
      <alignment horizontal="center" vertical="center" wrapText="1"/>
    </xf>
    <xf numFmtId="6" fontId="19" fillId="13" borderId="13" xfId="0" applyNumberFormat="1" applyFont="1" applyFill="1" applyBorder="1" applyAlignment="1">
      <alignment horizontal="center" vertical="center" wrapText="1"/>
    </xf>
    <xf numFmtId="9" fontId="19" fillId="12" borderId="13" xfId="0" applyNumberFormat="1" applyFont="1" applyFill="1" applyBorder="1" applyAlignment="1">
      <alignment horizontal="center" vertical="center" wrapText="1"/>
    </xf>
    <xf numFmtId="9" fontId="19" fillId="13" borderId="13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9" fillId="0" borderId="4" xfId="0" applyFont="1" applyBorder="1" applyAlignment="1">
      <alignment vertical="center" wrapText="1"/>
    </xf>
    <xf numFmtId="4" fontId="25" fillId="0" borderId="34" xfId="0" applyNumberFormat="1" applyFont="1" applyBorder="1" applyAlignment="1">
      <alignment horizontal="center" vertical="center" wrapText="1"/>
    </xf>
    <xf numFmtId="0" fontId="9" fillId="4" borderId="5" xfId="0" applyFont="1" applyFill="1" applyBorder="1" applyAlignment="1">
      <alignment vertical="center" wrapText="1"/>
    </xf>
    <xf numFmtId="4" fontId="25" fillId="4" borderId="35" xfId="0" applyNumberFormat="1" applyFont="1" applyFill="1" applyBorder="1" applyAlignment="1">
      <alignment horizontal="center" vertical="center" wrapText="1"/>
    </xf>
    <xf numFmtId="4" fontId="25" fillId="4" borderId="36" xfId="0" applyNumberFormat="1" applyFont="1" applyFill="1" applyBorder="1" applyAlignment="1">
      <alignment horizontal="center" vertical="center" wrapText="1"/>
    </xf>
    <xf numFmtId="4" fontId="25" fillId="4" borderId="37" xfId="0" applyNumberFormat="1" applyFont="1" applyFill="1" applyBorder="1" applyAlignment="1">
      <alignment horizontal="center" vertical="center" wrapText="1"/>
    </xf>
    <xf numFmtId="0" fontId="9" fillId="0" borderId="38" xfId="0" applyFont="1" applyBorder="1" applyAlignment="1">
      <alignment vertical="center" wrapText="1"/>
    </xf>
    <xf numFmtId="4" fontId="25" fillId="0" borderId="39" xfId="0" applyNumberFormat="1" applyFont="1" applyBorder="1" applyAlignment="1">
      <alignment horizontal="center" vertical="center" wrapText="1"/>
    </xf>
    <xf numFmtId="4" fontId="25" fillId="0" borderId="40" xfId="0" applyNumberFormat="1" applyFont="1" applyBorder="1" applyAlignment="1">
      <alignment horizontal="center" vertical="center" wrapText="1"/>
    </xf>
    <xf numFmtId="0" fontId="9" fillId="0" borderId="41" xfId="0" applyFont="1" applyBorder="1" applyAlignment="1">
      <alignment vertical="center" wrapText="1"/>
    </xf>
    <xf numFmtId="4" fontId="25" fillId="0" borderId="42" xfId="0" applyNumberFormat="1" applyFont="1" applyBorder="1" applyAlignment="1">
      <alignment horizontal="center" vertical="center" wrapText="1"/>
    </xf>
    <xf numFmtId="4" fontId="25" fillId="0" borderId="43" xfId="0" applyNumberFormat="1" applyFont="1" applyBorder="1" applyAlignment="1">
      <alignment horizontal="center" vertical="center" wrapText="1"/>
    </xf>
    <xf numFmtId="4" fontId="25" fillId="0" borderId="4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6" fillId="0" borderId="0" xfId="0" applyFont="1"/>
    <xf numFmtId="0" fontId="26" fillId="0" borderId="0" xfId="0" applyFont="1" applyAlignment="1">
      <alignment vertical="center" wrapText="1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11" fillId="6" borderId="13" xfId="0" applyFont="1" applyFill="1" applyBorder="1" applyAlignment="1" applyProtection="1">
      <alignment horizontal="center" vertical="center"/>
      <protection locked="0"/>
    </xf>
    <xf numFmtId="0" fontId="11" fillId="6" borderId="18" xfId="0" applyFont="1" applyFill="1" applyBorder="1" applyAlignment="1" applyProtection="1">
      <alignment horizontal="center" vertical="center"/>
      <protection locked="0"/>
    </xf>
    <xf numFmtId="0" fontId="11" fillId="6" borderId="19" xfId="0" applyFont="1" applyFill="1" applyBorder="1" applyAlignment="1" applyProtection="1">
      <alignment horizontal="center" vertical="center"/>
      <protection locked="0"/>
    </xf>
    <xf numFmtId="0" fontId="11" fillId="6" borderId="20" xfId="0" applyFont="1" applyFill="1" applyBorder="1" applyAlignment="1" applyProtection="1">
      <alignment horizontal="center" vertical="center"/>
      <protection locked="0"/>
    </xf>
    <xf numFmtId="0" fontId="11" fillId="6" borderId="21" xfId="0" applyFont="1" applyFill="1" applyBorder="1" applyAlignment="1" applyProtection="1">
      <alignment horizontal="center" vertical="center"/>
      <protection locked="0"/>
    </xf>
    <xf numFmtId="9" fontId="11" fillId="6" borderId="21" xfId="0" applyNumberFormat="1" applyFont="1" applyFill="1" applyBorder="1" applyAlignment="1" applyProtection="1">
      <alignment horizontal="center" vertical="center"/>
      <protection locked="0"/>
    </xf>
    <xf numFmtId="10" fontId="6" fillId="10" borderId="14" xfId="0" applyNumberFormat="1" applyFont="1" applyFill="1" applyBorder="1" applyAlignment="1" applyProtection="1">
      <alignment horizontal="center"/>
      <protection locked="0"/>
    </xf>
    <xf numFmtId="164" fontId="11" fillId="7" borderId="21" xfId="0" applyNumberFormat="1" applyFont="1" applyFill="1" applyBorder="1" applyAlignment="1" applyProtection="1">
      <alignment horizontal="center" vertical="center"/>
      <protection hidden="1"/>
    </xf>
    <xf numFmtId="165" fontId="11" fillId="0" borderId="13" xfId="0" applyNumberFormat="1" applyFont="1" applyBorder="1" applyAlignment="1" applyProtection="1">
      <alignment horizontal="center" vertical="center"/>
      <protection hidden="1"/>
    </xf>
    <xf numFmtId="165" fontId="10" fillId="7" borderId="19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Font="1"/>
    <xf numFmtId="0" fontId="5" fillId="8" borderId="22" xfId="0" applyFont="1" applyFill="1" applyBorder="1"/>
    <xf numFmtId="0" fontId="0" fillId="0" borderId="0" xfId="0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 applyProtection="1">
      <alignment horizontal="center" vertical="center"/>
      <protection locked="0"/>
    </xf>
    <xf numFmtId="2" fontId="15" fillId="9" borderId="26" xfId="0" quotePrefix="1" applyNumberFormat="1" applyFont="1" applyFill="1" applyBorder="1" applyAlignment="1">
      <alignment vertical="center"/>
    </xf>
    <xf numFmtId="2" fontId="11" fillId="7" borderId="45" xfId="0" applyNumberFormat="1" applyFont="1" applyFill="1" applyBorder="1" applyAlignment="1" applyProtection="1">
      <alignment horizontal="center" vertical="center"/>
      <protection hidden="1"/>
    </xf>
    <xf numFmtId="2" fontId="11" fillId="7" borderId="46" xfId="0" applyNumberFormat="1" applyFont="1" applyFill="1" applyBorder="1" applyAlignment="1" applyProtection="1">
      <alignment horizontal="center" vertical="center"/>
      <protection hidden="1"/>
    </xf>
    <xf numFmtId="2" fontId="11" fillId="7" borderId="48" xfId="0" applyNumberFormat="1" applyFont="1" applyFill="1" applyBorder="1" applyAlignment="1" applyProtection="1">
      <alignment horizontal="center" vertical="center"/>
      <protection hidden="1"/>
    </xf>
    <xf numFmtId="2" fontId="11" fillId="7" borderId="47" xfId="0" applyNumberFormat="1" applyFont="1" applyFill="1" applyBorder="1" applyAlignment="1" applyProtection="1">
      <alignment horizontal="center" vertical="center"/>
      <protection hidden="1"/>
    </xf>
    <xf numFmtId="0" fontId="10" fillId="5" borderId="49" xfId="0" applyFont="1" applyFill="1" applyBorder="1"/>
    <xf numFmtId="0" fontId="10" fillId="5" borderId="50" xfId="0" applyFont="1" applyFill="1" applyBorder="1" applyAlignment="1">
      <alignment horizontal="center"/>
    </xf>
    <xf numFmtId="0" fontId="10" fillId="5" borderId="51" xfId="0" applyFont="1" applyFill="1" applyBorder="1" applyAlignment="1">
      <alignment horizontal="center"/>
    </xf>
    <xf numFmtId="0" fontId="10" fillId="5" borderId="52" xfId="0" applyFont="1" applyFill="1" applyBorder="1"/>
    <xf numFmtId="0" fontId="11" fillId="6" borderId="53" xfId="0" applyFont="1" applyFill="1" applyBorder="1" applyAlignment="1" applyProtection="1">
      <alignment horizontal="center" vertical="center"/>
      <protection locked="0"/>
    </xf>
    <xf numFmtId="0" fontId="11" fillId="6" borderId="54" xfId="0" applyFont="1" applyFill="1" applyBorder="1" applyAlignment="1" applyProtection="1">
      <alignment horizontal="center" vertical="center"/>
      <protection locked="0"/>
    </xf>
    <xf numFmtId="0" fontId="10" fillId="5" borderId="55" xfId="0" applyFont="1" applyFill="1" applyBorder="1"/>
    <xf numFmtId="0" fontId="10" fillId="5" borderId="56" xfId="0" applyFont="1" applyFill="1" applyBorder="1"/>
    <xf numFmtId="2" fontId="6" fillId="0" borderId="3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0" fillId="13" borderId="13" xfId="0" applyFont="1" applyFill="1" applyBorder="1" applyAlignment="1">
      <alignment horizontal="center" vertical="center" wrapText="1"/>
    </xf>
    <xf numFmtId="0" fontId="19" fillId="13" borderId="31" xfId="0" applyFont="1" applyFill="1" applyBorder="1" applyAlignment="1">
      <alignment horizontal="center" vertical="center" wrapText="1"/>
    </xf>
    <xf numFmtId="0" fontId="19" fillId="12" borderId="57" xfId="0" applyFont="1" applyFill="1" applyBorder="1" applyAlignment="1">
      <alignment horizontal="center" vertical="center" wrapText="1"/>
    </xf>
    <xf numFmtId="0" fontId="22" fillId="12" borderId="13" xfId="0" applyFont="1" applyFill="1" applyBorder="1" applyAlignment="1">
      <alignment horizontal="center" vertical="center" wrapText="1"/>
    </xf>
    <xf numFmtId="0" fontId="23" fillId="12" borderId="13" xfId="0" applyFont="1" applyFill="1" applyBorder="1" applyAlignment="1">
      <alignment horizontal="center" vertical="center" wrapText="1"/>
    </xf>
    <xf numFmtId="2" fontId="6" fillId="0" borderId="45" xfId="0" applyNumberFormat="1" applyFont="1" applyBorder="1" applyAlignment="1">
      <alignment horizontal="center" vertical="center"/>
    </xf>
    <xf numFmtId="2" fontId="6" fillId="0" borderId="16" xfId="0" applyNumberFormat="1" applyFont="1" applyBorder="1"/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>
      <alignment horizontal="center" vertical="center" wrapText="1"/>
    </xf>
    <xf numFmtId="0" fontId="10" fillId="0" borderId="22" xfId="0" applyFont="1" applyBorder="1"/>
    <xf numFmtId="164" fontId="11" fillId="0" borderId="22" xfId="0" applyNumberFormat="1" applyFont="1" applyBorder="1" applyAlignment="1" applyProtection="1">
      <alignment horizontal="center" vertical="center"/>
      <protection hidden="1"/>
    </xf>
    <xf numFmtId="44" fontId="11" fillId="6" borderId="21" xfId="1" applyFont="1" applyFill="1" applyBorder="1" applyAlignment="1" applyProtection="1">
      <alignment horizontal="center" vertical="center"/>
      <protection locked="0"/>
    </xf>
    <xf numFmtId="8" fontId="19" fillId="12" borderId="31" xfId="0" applyNumberFormat="1" applyFont="1" applyFill="1" applyBorder="1" applyAlignment="1">
      <alignment horizontal="center" vertical="center" wrapText="1"/>
    </xf>
    <xf numFmtId="0" fontId="19" fillId="12" borderId="31" xfId="0" applyFont="1" applyFill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2" xfId="0" applyBorder="1"/>
    <xf numFmtId="0" fontId="6" fillId="0" borderId="58" xfId="0" applyFont="1" applyBorder="1" applyAlignment="1">
      <alignment horizontal="center" vertical="center"/>
    </xf>
    <xf numFmtId="2" fontId="6" fillId="0" borderId="58" xfId="0" applyNumberFormat="1" applyFont="1" applyBorder="1" applyAlignment="1">
      <alignment horizontal="center" vertical="center"/>
    </xf>
    <xf numFmtId="0" fontId="19" fillId="13" borderId="45" xfId="0" applyFont="1" applyFill="1" applyBorder="1" applyAlignment="1">
      <alignment horizontal="center" vertical="center" wrapText="1"/>
    </xf>
    <xf numFmtId="9" fontId="19" fillId="13" borderId="45" xfId="0" applyNumberFormat="1" applyFont="1" applyFill="1" applyBorder="1" applyAlignment="1">
      <alignment horizontal="center" vertical="center" wrapText="1"/>
    </xf>
    <xf numFmtId="0" fontId="19" fillId="13" borderId="45" xfId="0" applyFont="1" applyFill="1" applyBorder="1" applyAlignment="1">
      <alignment horizontal="left" vertical="center" wrapText="1"/>
    </xf>
    <xf numFmtId="0" fontId="6" fillId="0" borderId="45" xfId="0" applyFont="1" applyBorder="1" applyAlignment="1" applyProtection="1">
      <alignment horizontal="center" vertical="center"/>
      <protection locked="0"/>
    </xf>
    <xf numFmtId="0" fontId="19" fillId="12" borderId="45" xfId="0" applyFont="1" applyFill="1" applyBorder="1" applyAlignment="1">
      <alignment horizontal="center" vertical="center" wrapText="1"/>
    </xf>
    <xf numFmtId="2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6" fontId="10" fillId="7" borderId="10" xfId="0" applyNumberFormat="1" applyFont="1" applyFill="1" applyBorder="1" applyAlignment="1" applyProtection="1">
      <alignment horizontal="center" vertical="center" shrinkToFit="1"/>
      <protection hidden="1"/>
    </xf>
    <xf numFmtId="9" fontId="32" fillId="13" borderId="45" xfId="2" applyNumberFormat="1" applyFill="1" applyBorder="1" applyAlignment="1">
      <alignment horizontal="center" vertical="center" wrapText="1"/>
    </xf>
    <xf numFmtId="8" fontId="19" fillId="12" borderId="4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7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4" fontId="33" fillId="0" borderId="0" xfId="0" applyNumberFormat="1" applyFont="1" applyAlignment="1">
      <alignment horizontal="center" vertical="center"/>
    </xf>
    <xf numFmtId="14" fontId="33" fillId="0" borderId="0" xfId="0" applyNumberFormat="1" applyFont="1" applyAlignment="1">
      <alignment horizontal="center"/>
    </xf>
    <xf numFmtId="9" fontId="33" fillId="0" borderId="0" xfId="0" applyNumberFormat="1" applyFont="1" applyAlignment="1">
      <alignment horizontal="center"/>
    </xf>
    <xf numFmtId="10" fontId="6" fillId="10" borderId="14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60" xfId="0" applyBorder="1" applyAlignment="1">
      <alignment wrapText="1"/>
    </xf>
    <xf numFmtId="0" fontId="35" fillId="0" borderId="61" xfId="0" applyFont="1" applyBorder="1" applyAlignment="1">
      <alignment horizontal="left" vertical="center" wrapText="1"/>
    </xf>
    <xf numFmtId="0" fontId="0" fillId="0" borderId="62" xfId="0" applyBorder="1" applyAlignment="1">
      <alignment wrapText="1"/>
    </xf>
    <xf numFmtId="0" fontId="0" fillId="0" borderId="63" xfId="0" applyBorder="1" applyAlignment="1">
      <alignment wrapText="1"/>
    </xf>
    <xf numFmtId="0" fontId="2" fillId="0" borderId="22" xfId="0" applyFont="1" applyBorder="1" applyAlignment="1">
      <alignment horizontal="left" vertical="center" wrapText="1"/>
    </xf>
    <xf numFmtId="0" fontId="0" fillId="0" borderId="64" xfId="0" applyBorder="1" applyAlignment="1">
      <alignment wrapText="1"/>
    </xf>
    <xf numFmtId="0" fontId="2" fillId="0" borderId="22" xfId="0" applyFont="1" applyBorder="1"/>
    <xf numFmtId="0" fontId="32" fillId="0" borderId="22" xfId="2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2" fillId="0" borderId="0" xfId="0" applyFont="1"/>
    <xf numFmtId="0" fontId="0" fillId="0" borderId="65" xfId="0" applyBorder="1" applyAlignment="1">
      <alignment wrapText="1"/>
    </xf>
    <xf numFmtId="0" fontId="0" fillId="0" borderId="66" xfId="0" applyBorder="1" applyAlignment="1">
      <alignment horizontal="left" vertical="center"/>
    </xf>
    <xf numFmtId="0" fontId="0" fillId="0" borderId="67" xfId="0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4" fillId="2" borderId="6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6" fillId="0" borderId="31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2" fontId="6" fillId="0" borderId="31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9" fillId="12" borderId="31" xfId="0" applyFont="1" applyFill="1" applyBorder="1" applyAlignment="1">
      <alignment horizontal="center" vertical="center" wrapText="1"/>
    </xf>
    <xf numFmtId="0" fontId="19" fillId="12" borderId="32" xfId="0" applyFont="1" applyFill="1" applyBorder="1" applyAlignment="1">
      <alignment horizontal="center" vertical="center" wrapText="1"/>
    </xf>
    <xf numFmtId="0" fontId="19" fillId="12" borderId="33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9" fontId="19" fillId="12" borderId="31" xfId="0" applyNumberFormat="1" applyFont="1" applyFill="1" applyBorder="1" applyAlignment="1">
      <alignment horizontal="center" vertical="center" wrapText="1"/>
    </xf>
    <xf numFmtId="0" fontId="5" fillId="0" borderId="33" xfId="0" applyFont="1" applyBorder="1"/>
    <xf numFmtId="0" fontId="19" fillId="13" borderId="45" xfId="0" applyFont="1" applyFill="1" applyBorder="1" applyAlignment="1">
      <alignment horizontal="center" vertical="center" wrapText="1"/>
    </xf>
    <xf numFmtId="0" fontId="19" fillId="12" borderId="45" xfId="0" applyFont="1" applyFill="1" applyBorder="1" applyAlignment="1">
      <alignment horizontal="center" vertical="center" wrapText="1"/>
    </xf>
    <xf numFmtId="10" fontId="19" fillId="13" borderId="45" xfId="0" applyNumberFormat="1" applyFont="1" applyFill="1" applyBorder="1" applyAlignment="1">
      <alignment horizontal="center" vertical="center" wrapText="1"/>
    </xf>
    <xf numFmtId="9" fontId="19" fillId="13" borderId="59" xfId="0" applyNumberFormat="1" applyFont="1" applyFill="1" applyBorder="1" applyAlignment="1">
      <alignment horizontal="center" vertical="center" wrapText="1"/>
    </xf>
    <xf numFmtId="9" fontId="19" fillId="13" borderId="58" xfId="0" applyNumberFormat="1" applyFont="1" applyFill="1" applyBorder="1" applyAlignment="1">
      <alignment horizontal="center" vertical="center" wrapText="1"/>
    </xf>
    <xf numFmtId="0" fontId="19" fillId="12" borderId="59" xfId="0" applyFont="1" applyFill="1" applyBorder="1" applyAlignment="1">
      <alignment horizontal="center" vertical="center" wrapText="1"/>
    </xf>
    <xf numFmtId="0" fontId="19" fillId="12" borderId="58" xfId="0" applyFont="1" applyFill="1" applyBorder="1" applyAlignment="1">
      <alignment horizontal="center" vertical="center" wrapText="1"/>
    </xf>
    <xf numFmtId="0" fontId="19" fillId="13" borderId="59" xfId="0" applyFont="1" applyFill="1" applyBorder="1" applyAlignment="1">
      <alignment horizontal="center" vertical="center" wrapText="1"/>
    </xf>
    <xf numFmtId="0" fontId="19" fillId="13" borderId="58" xfId="0" applyFont="1" applyFill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microsoft.com/office/2017/10/relationships/person" Target="persons/person0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17/10/relationships/person" Target="persons/person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3</xdr:col>
      <xdr:colOff>5275451</xdr:colOff>
      <xdr:row>46</xdr:row>
      <xdr:rowOff>56818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C576955-0804-4F85-A03D-D51C3E7FF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8667750"/>
          <a:ext cx="11190476" cy="265714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uus.com/korekta-paliwowa" TargetMode="External"/><Relationship Id="rId2" Type="http://schemas.openxmlformats.org/officeDocument/2006/relationships/hyperlink" Target="https://www.suus.com/pub/Aneks_nr_2_do_OW_Temp+_i_ZwrotPalet_23122022.pdf" TargetMode="External"/><Relationship Id="rId1" Type="http://schemas.openxmlformats.org/officeDocument/2006/relationships/hyperlink" Target="https://www.suus.com/pub/Aneks_nr_2_do_OW_Temp+_i_ZwrotPalet_23122022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uus.com/oplata-drogowa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uus.com/do-pobrania" TargetMode="External"/><Relationship Id="rId2" Type="http://schemas.openxmlformats.org/officeDocument/2006/relationships/hyperlink" Target="https://www.suus.com/owu-2018" TargetMode="External"/><Relationship Id="rId1" Type="http://schemas.openxmlformats.org/officeDocument/2006/relationships/hyperlink" Target="https://www.suus.com/owu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B998"/>
  <sheetViews>
    <sheetView showGridLines="0" tabSelected="1" topLeftCell="A23" zoomScale="72" workbookViewId="0">
      <selection activeCell="F44" sqref="F44"/>
    </sheetView>
  </sheetViews>
  <sheetFormatPr defaultColWidth="14.453125" defaultRowHeight="15" customHeight="1" x14ac:dyDescent="0.35"/>
  <cols>
    <col min="1" max="1" width="8.7265625" customWidth="1"/>
    <col min="2" max="2" width="33.81640625" customWidth="1"/>
    <col min="3" max="3" width="12.453125" customWidth="1"/>
    <col min="4" max="6" width="10.7265625" customWidth="1"/>
    <col min="7" max="9" width="9.81640625" customWidth="1"/>
    <col min="10" max="12" width="9.54296875" customWidth="1"/>
    <col min="13" max="17" width="8.7265625" customWidth="1"/>
    <col min="18" max="18" width="8" customWidth="1"/>
    <col min="20" max="20" width="20.26953125" customWidth="1"/>
    <col min="38" max="38" width="21.26953125" customWidth="1"/>
  </cols>
  <sheetData>
    <row r="1" spans="1:54" ht="14.5" x14ac:dyDescent="0.35">
      <c r="C1" s="1"/>
      <c r="D1" s="1"/>
      <c r="E1" s="1"/>
      <c r="F1" s="1"/>
      <c r="G1" s="1"/>
      <c r="H1" s="1"/>
      <c r="I1" s="1"/>
    </row>
    <row r="2" spans="1:54" ht="14.5" x14ac:dyDescent="0.35">
      <c r="B2" s="142" t="s">
        <v>57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T2" s="142" t="s">
        <v>58</v>
      </c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L2" s="142" t="s">
        <v>59</v>
      </c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</row>
    <row r="3" spans="1:54" thickBot="1" x14ac:dyDescent="0.4">
      <c r="B3" s="2"/>
      <c r="C3" s="3">
        <v>0.01</v>
      </c>
      <c r="D3" s="3">
        <v>100.01</v>
      </c>
      <c r="E3" s="3">
        <v>150.01</v>
      </c>
      <c r="F3" s="3">
        <v>200.01</v>
      </c>
      <c r="G3" s="3">
        <v>250.01</v>
      </c>
      <c r="H3" s="3">
        <v>300.01</v>
      </c>
      <c r="I3" s="3">
        <v>350.01</v>
      </c>
      <c r="J3" s="3">
        <v>400.01</v>
      </c>
      <c r="K3" s="3">
        <v>450.01</v>
      </c>
      <c r="L3" s="3">
        <v>500.01</v>
      </c>
      <c r="M3" s="3">
        <v>600.01</v>
      </c>
      <c r="N3" s="3">
        <v>700.01</v>
      </c>
      <c r="O3" s="3">
        <v>800.01</v>
      </c>
      <c r="P3" s="3">
        <v>900.01</v>
      </c>
      <c r="Q3" s="3">
        <v>1000.01</v>
      </c>
      <c r="R3" s="3">
        <v>1250.01</v>
      </c>
      <c r="T3" s="2"/>
      <c r="U3" s="3">
        <v>0.01</v>
      </c>
      <c r="V3" s="3">
        <v>100.01</v>
      </c>
      <c r="W3" s="3">
        <v>150.01</v>
      </c>
      <c r="X3" s="3">
        <v>200.01</v>
      </c>
      <c r="Y3" s="3">
        <v>250.01</v>
      </c>
      <c r="Z3" s="3">
        <v>300.01</v>
      </c>
      <c r="AA3" s="3">
        <v>350.01</v>
      </c>
      <c r="AB3" s="3">
        <v>400.01</v>
      </c>
      <c r="AC3" s="3">
        <v>450.01</v>
      </c>
      <c r="AD3" s="3">
        <v>500.01</v>
      </c>
      <c r="AE3" s="3">
        <v>600.01</v>
      </c>
      <c r="AF3" s="3">
        <v>700.01</v>
      </c>
      <c r="AG3" s="3">
        <v>800.01</v>
      </c>
      <c r="AH3" s="3">
        <v>900.01</v>
      </c>
      <c r="AI3" s="3">
        <v>1000.01</v>
      </c>
      <c r="AJ3" s="3">
        <v>1250.01</v>
      </c>
      <c r="AL3" s="2"/>
      <c r="AM3" s="3">
        <v>0.01</v>
      </c>
      <c r="AN3" s="3">
        <v>100.01</v>
      </c>
      <c r="AO3" s="3">
        <v>150.01</v>
      </c>
      <c r="AP3" s="3">
        <v>200.01</v>
      </c>
      <c r="AQ3" s="3">
        <v>250.01</v>
      </c>
      <c r="AR3" s="3">
        <v>300.01</v>
      </c>
      <c r="AS3" s="3">
        <v>350.01</v>
      </c>
      <c r="AT3" s="3">
        <v>400.01</v>
      </c>
      <c r="AU3" s="3">
        <v>450.01</v>
      </c>
      <c r="AV3" s="3">
        <v>500.01</v>
      </c>
      <c r="AW3" s="3">
        <v>600.01</v>
      </c>
      <c r="AX3" s="3">
        <v>700.01</v>
      </c>
      <c r="AY3" s="3">
        <v>800.01</v>
      </c>
      <c r="AZ3" s="3">
        <v>900.01</v>
      </c>
      <c r="BA3" s="3">
        <v>1000.01</v>
      </c>
      <c r="BB3" s="3">
        <v>1250.01</v>
      </c>
    </row>
    <row r="4" spans="1:54" s="70" customFormat="1" ht="15.5" thickTop="1" thickBot="1" x14ac:dyDescent="0.4">
      <c r="B4" s="71" t="s">
        <v>0</v>
      </c>
      <c r="C4" s="71">
        <v>100</v>
      </c>
      <c r="D4" s="71">
        <v>150</v>
      </c>
      <c r="E4" s="71">
        <v>200</v>
      </c>
      <c r="F4" s="71">
        <v>250</v>
      </c>
      <c r="G4" s="71">
        <v>300</v>
      </c>
      <c r="H4" s="71">
        <v>350</v>
      </c>
      <c r="I4" s="71">
        <v>400</v>
      </c>
      <c r="J4" s="71">
        <v>450</v>
      </c>
      <c r="K4" s="71">
        <v>500</v>
      </c>
      <c r="L4" s="71">
        <v>600</v>
      </c>
      <c r="M4" s="71">
        <v>700</v>
      </c>
      <c r="N4" s="71">
        <v>800</v>
      </c>
      <c r="O4" s="71">
        <v>900</v>
      </c>
      <c r="P4" s="71">
        <v>1000</v>
      </c>
      <c r="Q4" s="71">
        <v>1250</v>
      </c>
      <c r="R4" s="71">
        <v>1500</v>
      </c>
      <c r="T4" s="71" t="s">
        <v>0</v>
      </c>
      <c r="U4" s="71">
        <v>100</v>
      </c>
      <c r="V4" s="71">
        <v>150</v>
      </c>
      <c r="W4" s="71">
        <v>200</v>
      </c>
      <c r="X4" s="71">
        <v>250</v>
      </c>
      <c r="Y4" s="71">
        <v>300</v>
      </c>
      <c r="Z4" s="71">
        <v>350</v>
      </c>
      <c r="AA4" s="71">
        <v>400</v>
      </c>
      <c r="AB4" s="71">
        <v>450</v>
      </c>
      <c r="AC4" s="71">
        <v>500</v>
      </c>
      <c r="AD4" s="71">
        <v>600</v>
      </c>
      <c r="AE4" s="71">
        <v>700</v>
      </c>
      <c r="AF4" s="71">
        <v>800</v>
      </c>
      <c r="AG4" s="71">
        <v>900</v>
      </c>
      <c r="AH4" s="71">
        <v>1000</v>
      </c>
      <c r="AI4" s="71">
        <v>1250</v>
      </c>
      <c r="AJ4" s="71">
        <v>1500</v>
      </c>
      <c r="AL4" s="71" t="s">
        <v>0</v>
      </c>
      <c r="AM4" s="71">
        <v>100</v>
      </c>
      <c r="AN4" s="71">
        <v>150</v>
      </c>
      <c r="AO4" s="71">
        <v>200</v>
      </c>
      <c r="AP4" s="71">
        <v>250</v>
      </c>
      <c r="AQ4" s="71">
        <v>300</v>
      </c>
      <c r="AR4" s="71">
        <v>350</v>
      </c>
      <c r="AS4" s="71">
        <v>400</v>
      </c>
      <c r="AT4" s="71">
        <v>450</v>
      </c>
      <c r="AU4" s="71">
        <v>500</v>
      </c>
      <c r="AV4" s="71">
        <v>600</v>
      </c>
      <c r="AW4" s="71">
        <v>700</v>
      </c>
      <c r="AX4" s="71">
        <v>800</v>
      </c>
      <c r="AY4" s="71">
        <v>900</v>
      </c>
      <c r="AZ4" s="71">
        <v>1000</v>
      </c>
      <c r="BA4" s="71">
        <v>1250</v>
      </c>
      <c r="BB4" s="71">
        <v>1500</v>
      </c>
    </row>
    <row r="5" spans="1:54" ht="15.5" thickTop="1" thickBot="1" x14ac:dyDescent="0.4">
      <c r="A5" s="3">
        <v>0.01</v>
      </c>
      <c r="B5" s="5">
        <v>50</v>
      </c>
      <c r="C5" s="5">
        <v>64.209999999999994</v>
      </c>
      <c r="D5" s="5">
        <v>76.06</v>
      </c>
      <c r="E5" s="5">
        <v>85.63</v>
      </c>
      <c r="F5" s="5">
        <v>104.97</v>
      </c>
      <c r="G5" s="5">
        <v>109.74</v>
      </c>
      <c r="H5" s="5">
        <v>116.16</v>
      </c>
      <c r="I5" s="5">
        <v>123.27</v>
      </c>
      <c r="J5" s="5">
        <v>127.38</v>
      </c>
      <c r="K5" s="5">
        <v>131.47999999999999</v>
      </c>
      <c r="L5" s="5">
        <v>143.81</v>
      </c>
      <c r="M5" s="5">
        <v>163.69</v>
      </c>
      <c r="N5" s="5">
        <v>181.88</v>
      </c>
      <c r="O5" s="5">
        <v>197.77</v>
      </c>
      <c r="P5" s="5">
        <v>208.17</v>
      </c>
      <c r="Q5" s="5">
        <v>241.24</v>
      </c>
      <c r="R5" s="5">
        <v>275.20999999999998</v>
      </c>
      <c r="T5" s="5">
        <v>50</v>
      </c>
      <c r="U5" s="5">
        <v>96.32</v>
      </c>
      <c r="V5" s="5">
        <v>114.09</v>
      </c>
      <c r="W5" s="5">
        <v>128.44999999999999</v>
      </c>
      <c r="X5" s="5">
        <v>157.46</v>
      </c>
      <c r="Y5" s="5">
        <v>164.61</v>
      </c>
      <c r="Z5" s="5">
        <v>174.24</v>
      </c>
      <c r="AA5" s="5">
        <v>184.91</v>
      </c>
      <c r="AB5" s="5">
        <v>191.07</v>
      </c>
      <c r="AC5" s="5">
        <v>197.22</v>
      </c>
      <c r="AD5" s="5">
        <v>215.72</v>
      </c>
      <c r="AE5" s="5">
        <v>245.54</v>
      </c>
      <c r="AF5" s="5">
        <v>272.82</v>
      </c>
      <c r="AG5" s="5">
        <v>296.66000000000003</v>
      </c>
      <c r="AH5" s="5">
        <v>312.26</v>
      </c>
      <c r="AI5" s="5">
        <v>361.86</v>
      </c>
      <c r="AJ5" s="5">
        <v>412.82</v>
      </c>
      <c r="AL5" s="5">
        <v>50</v>
      </c>
      <c r="AM5" s="5">
        <v>128.41999999999999</v>
      </c>
      <c r="AN5" s="5">
        <v>152.12</v>
      </c>
      <c r="AO5" s="5">
        <v>171.26</v>
      </c>
      <c r="AP5" s="5">
        <v>209.94</v>
      </c>
      <c r="AQ5" s="5">
        <v>219.48</v>
      </c>
      <c r="AR5" s="5">
        <v>232.32</v>
      </c>
      <c r="AS5" s="5">
        <v>246.54</v>
      </c>
      <c r="AT5" s="5">
        <v>254.76</v>
      </c>
      <c r="AU5" s="5">
        <v>262.95999999999998</v>
      </c>
      <c r="AV5" s="5">
        <v>287.62</v>
      </c>
      <c r="AW5" s="5">
        <v>327.38</v>
      </c>
      <c r="AX5" s="5">
        <v>363.76</v>
      </c>
      <c r="AY5" s="5">
        <v>395.54</v>
      </c>
      <c r="AZ5" s="5">
        <v>416.34</v>
      </c>
      <c r="BA5" s="5">
        <v>482.48</v>
      </c>
      <c r="BB5" s="5">
        <v>550.41999999999996</v>
      </c>
    </row>
    <row r="6" spans="1:54" thickBot="1" x14ac:dyDescent="0.4">
      <c r="A6" s="3">
        <f t="shared" ref="A6:A18" si="0">B5+$A$5</f>
        <v>50.01</v>
      </c>
      <c r="B6" s="6">
        <v>100</v>
      </c>
      <c r="C6" s="6">
        <v>69.05</v>
      </c>
      <c r="D6" s="6">
        <v>81.790000000000006</v>
      </c>
      <c r="E6" s="6">
        <v>92.08</v>
      </c>
      <c r="F6" s="6">
        <v>112.88</v>
      </c>
      <c r="G6" s="6">
        <v>118</v>
      </c>
      <c r="H6" s="6">
        <v>124.9</v>
      </c>
      <c r="I6" s="6">
        <v>134</v>
      </c>
      <c r="J6" s="6">
        <v>138.44999999999999</v>
      </c>
      <c r="K6" s="6">
        <v>142.91</v>
      </c>
      <c r="L6" s="6">
        <v>156.33000000000001</v>
      </c>
      <c r="M6" s="6">
        <v>177.92</v>
      </c>
      <c r="N6" s="6">
        <v>197.69</v>
      </c>
      <c r="O6" s="6">
        <v>214.97</v>
      </c>
      <c r="P6" s="6">
        <v>226.28</v>
      </c>
      <c r="Q6" s="6">
        <v>274.14</v>
      </c>
      <c r="R6" s="6">
        <v>312.74</v>
      </c>
      <c r="T6" s="6">
        <v>100</v>
      </c>
      <c r="U6" s="6">
        <v>103.58</v>
      </c>
      <c r="V6" s="6">
        <v>122.69</v>
      </c>
      <c r="W6" s="6">
        <v>138.12</v>
      </c>
      <c r="X6" s="6">
        <v>169.32</v>
      </c>
      <c r="Y6" s="6">
        <v>177</v>
      </c>
      <c r="Z6" s="6">
        <v>187.35</v>
      </c>
      <c r="AA6" s="6">
        <v>201</v>
      </c>
      <c r="AB6" s="6">
        <v>207.68</v>
      </c>
      <c r="AC6" s="6">
        <v>214.37</v>
      </c>
      <c r="AD6" s="6">
        <v>234.5</v>
      </c>
      <c r="AE6" s="6">
        <v>266.88</v>
      </c>
      <c r="AF6" s="6">
        <v>296.54000000000002</v>
      </c>
      <c r="AG6" s="6">
        <v>322.45999999999998</v>
      </c>
      <c r="AH6" s="6">
        <v>339.42</v>
      </c>
      <c r="AI6" s="6">
        <v>411.21</v>
      </c>
      <c r="AJ6" s="6">
        <v>469.11</v>
      </c>
      <c r="AL6" s="6">
        <v>100</v>
      </c>
      <c r="AM6" s="6">
        <v>138.1</v>
      </c>
      <c r="AN6" s="6">
        <v>163.58000000000001</v>
      </c>
      <c r="AO6" s="6">
        <v>184.16</v>
      </c>
      <c r="AP6" s="6">
        <v>225.76</v>
      </c>
      <c r="AQ6" s="6">
        <v>236</v>
      </c>
      <c r="AR6" s="6">
        <v>249.8</v>
      </c>
      <c r="AS6" s="6">
        <v>268</v>
      </c>
      <c r="AT6" s="6">
        <v>276.89999999999998</v>
      </c>
      <c r="AU6" s="6">
        <v>285.82</v>
      </c>
      <c r="AV6" s="6">
        <v>312.66000000000003</v>
      </c>
      <c r="AW6" s="6">
        <v>355.84</v>
      </c>
      <c r="AX6" s="6">
        <v>395.38</v>
      </c>
      <c r="AY6" s="6">
        <v>429.94</v>
      </c>
      <c r="AZ6" s="6">
        <v>452.56</v>
      </c>
      <c r="BA6" s="6">
        <v>548.28</v>
      </c>
      <c r="BB6" s="6">
        <v>625.48</v>
      </c>
    </row>
    <row r="7" spans="1:54" ht="15.5" thickTop="1" thickBot="1" x14ac:dyDescent="0.4">
      <c r="A7" s="3">
        <f t="shared" si="0"/>
        <v>100.01</v>
      </c>
      <c r="B7" s="5">
        <v>150</v>
      </c>
      <c r="C7" s="5">
        <v>71.930000000000007</v>
      </c>
      <c r="D7" s="5">
        <v>85.19</v>
      </c>
      <c r="E7" s="5">
        <v>95.92</v>
      </c>
      <c r="F7" s="5">
        <v>117.57</v>
      </c>
      <c r="G7" s="5">
        <v>122.92</v>
      </c>
      <c r="H7" s="5">
        <v>130.11000000000001</v>
      </c>
      <c r="I7" s="5">
        <v>139.58000000000001</v>
      </c>
      <c r="J7" s="5">
        <v>144.22</v>
      </c>
      <c r="K7" s="5">
        <v>148.87</v>
      </c>
      <c r="L7" s="5">
        <v>162.83000000000001</v>
      </c>
      <c r="M7" s="5">
        <v>185.34</v>
      </c>
      <c r="N7" s="5">
        <v>205.93</v>
      </c>
      <c r="O7" s="5">
        <v>223.92</v>
      </c>
      <c r="P7" s="5">
        <v>235.7</v>
      </c>
      <c r="Q7" s="5">
        <v>285.55</v>
      </c>
      <c r="R7" s="5">
        <v>325.77</v>
      </c>
      <c r="T7" s="5">
        <v>150</v>
      </c>
      <c r="U7" s="5">
        <v>107.9</v>
      </c>
      <c r="V7" s="5">
        <v>127.79</v>
      </c>
      <c r="W7" s="5">
        <v>143.88</v>
      </c>
      <c r="X7" s="5">
        <v>176.36</v>
      </c>
      <c r="Y7" s="5">
        <v>184.38</v>
      </c>
      <c r="Z7" s="5">
        <v>195.17</v>
      </c>
      <c r="AA7" s="5">
        <v>209.37</v>
      </c>
      <c r="AB7" s="5">
        <v>216.33</v>
      </c>
      <c r="AC7" s="5">
        <v>223.31</v>
      </c>
      <c r="AD7" s="5">
        <v>244.25</v>
      </c>
      <c r="AE7" s="5">
        <v>278.01</v>
      </c>
      <c r="AF7" s="5">
        <v>308.89999999999998</v>
      </c>
      <c r="AG7" s="5">
        <v>335.88</v>
      </c>
      <c r="AH7" s="5">
        <v>353.55</v>
      </c>
      <c r="AI7" s="5">
        <v>428.33</v>
      </c>
      <c r="AJ7" s="5">
        <v>488.66</v>
      </c>
      <c r="AL7" s="5">
        <v>150</v>
      </c>
      <c r="AM7" s="5">
        <v>143.86000000000001</v>
      </c>
      <c r="AN7" s="5">
        <v>170.38</v>
      </c>
      <c r="AO7" s="5">
        <v>191.84</v>
      </c>
      <c r="AP7" s="5">
        <v>235.14</v>
      </c>
      <c r="AQ7" s="5">
        <v>245.84</v>
      </c>
      <c r="AR7" s="5">
        <v>260.22000000000003</v>
      </c>
      <c r="AS7" s="5">
        <v>279.16000000000003</v>
      </c>
      <c r="AT7" s="5">
        <v>288.44</v>
      </c>
      <c r="AU7" s="5">
        <v>297.74</v>
      </c>
      <c r="AV7" s="5">
        <v>325.66000000000003</v>
      </c>
      <c r="AW7" s="5">
        <v>370.68</v>
      </c>
      <c r="AX7" s="5">
        <v>411.86</v>
      </c>
      <c r="AY7" s="5">
        <v>447.84</v>
      </c>
      <c r="AZ7" s="5">
        <v>471.4</v>
      </c>
      <c r="BA7" s="5">
        <v>571.1</v>
      </c>
      <c r="BB7" s="5">
        <v>651.54</v>
      </c>
    </row>
    <row r="8" spans="1:54" thickBot="1" x14ac:dyDescent="0.4">
      <c r="A8" s="3">
        <f t="shared" si="0"/>
        <v>150.01</v>
      </c>
      <c r="B8" s="6">
        <v>200</v>
      </c>
      <c r="C8" s="6">
        <v>73.39</v>
      </c>
      <c r="D8" s="6">
        <v>86.92</v>
      </c>
      <c r="E8" s="6">
        <v>97.88</v>
      </c>
      <c r="F8" s="6">
        <v>119.98</v>
      </c>
      <c r="G8" s="6">
        <v>125.42</v>
      </c>
      <c r="H8" s="6">
        <v>132.76</v>
      </c>
      <c r="I8" s="6">
        <v>142.43</v>
      </c>
      <c r="J8" s="6">
        <v>147.16999999999999</v>
      </c>
      <c r="K8" s="6">
        <v>151.91</v>
      </c>
      <c r="L8" s="6">
        <v>166.16</v>
      </c>
      <c r="M8" s="6">
        <v>189.12</v>
      </c>
      <c r="N8" s="6">
        <v>210.13</v>
      </c>
      <c r="O8" s="6">
        <v>228.49</v>
      </c>
      <c r="P8" s="6">
        <v>240.51</v>
      </c>
      <c r="Q8" s="6">
        <v>291.38</v>
      </c>
      <c r="R8" s="6">
        <v>329.06</v>
      </c>
      <c r="T8" s="6">
        <v>200</v>
      </c>
      <c r="U8" s="6">
        <v>110.09</v>
      </c>
      <c r="V8" s="6">
        <v>130.38</v>
      </c>
      <c r="W8" s="6">
        <v>146.82</v>
      </c>
      <c r="X8" s="6">
        <v>179.97</v>
      </c>
      <c r="Y8" s="6">
        <v>188.13</v>
      </c>
      <c r="Z8" s="6">
        <v>199.14</v>
      </c>
      <c r="AA8" s="6">
        <v>213.65</v>
      </c>
      <c r="AB8" s="6">
        <v>220.76</v>
      </c>
      <c r="AC8" s="6">
        <v>227.87</v>
      </c>
      <c r="AD8" s="6">
        <v>249.24</v>
      </c>
      <c r="AE8" s="6">
        <v>283.68</v>
      </c>
      <c r="AF8" s="6">
        <v>315.2</v>
      </c>
      <c r="AG8" s="6">
        <v>342.74</v>
      </c>
      <c r="AH8" s="6">
        <v>360.77</v>
      </c>
      <c r="AI8" s="6">
        <v>437.07</v>
      </c>
      <c r="AJ8" s="6">
        <v>493.59</v>
      </c>
      <c r="AL8" s="6">
        <v>200</v>
      </c>
      <c r="AM8" s="6">
        <v>146.78</v>
      </c>
      <c r="AN8" s="6">
        <v>173.84</v>
      </c>
      <c r="AO8" s="6">
        <v>195.76</v>
      </c>
      <c r="AP8" s="6">
        <v>239.96</v>
      </c>
      <c r="AQ8" s="6">
        <v>250.84</v>
      </c>
      <c r="AR8" s="6">
        <v>265.52</v>
      </c>
      <c r="AS8" s="6">
        <v>284.86</v>
      </c>
      <c r="AT8" s="6">
        <v>294.33999999999997</v>
      </c>
      <c r="AU8" s="6">
        <v>303.82</v>
      </c>
      <c r="AV8" s="6">
        <v>332.32</v>
      </c>
      <c r="AW8" s="6">
        <v>378.24</v>
      </c>
      <c r="AX8" s="6">
        <v>420.26</v>
      </c>
      <c r="AY8" s="6">
        <v>456.98</v>
      </c>
      <c r="AZ8" s="6">
        <v>481.02</v>
      </c>
      <c r="BA8" s="6">
        <v>582.76</v>
      </c>
      <c r="BB8" s="6">
        <v>658.12</v>
      </c>
    </row>
    <row r="9" spans="1:54" ht="15.5" thickTop="1" thickBot="1" x14ac:dyDescent="0.4">
      <c r="A9" s="3">
        <f t="shared" si="0"/>
        <v>200.01</v>
      </c>
      <c r="B9" s="5">
        <v>250</v>
      </c>
      <c r="C9" s="5">
        <v>75.06</v>
      </c>
      <c r="D9" s="5">
        <v>89.35</v>
      </c>
      <c r="E9" s="5">
        <v>101.01</v>
      </c>
      <c r="F9" s="5">
        <v>123.76</v>
      </c>
      <c r="G9" s="5">
        <v>129.37</v>
      </c>
      <c r="H9" s="5">
        <v>137.01</v>
      </c>
      <c r="I9" s="5">
        <v>147.07</v>
      </c>
      <c r="J9" s="5">
        <v>152.13999999999999</v>
      </c>
      <c r="K9" s="5">
        <v>157.21</v>
      </c>
      <c r="L9" s="5">
        <v>172.53</v>
      </c>
      <c r="M9" s="5">
        <v>196.55</v>
      </c>
      <c r="N9" s="5">
        <v>218.62</v>
      </c>
      <c r="O9" s="5">
        <v>238.04</v>
      </c>
      <c r="P9" s="5">
        <v>251.12</v>
      </c>
      <c r="Q9" s="5">
        <v>297.32</v>
      </c>
      <c r="R9" s="5">
        <v>335.78</v>
      </c>
      <c r="T9" s="5">
        <v>250</v>
      </c>
      <c r="U9" s="5">
        <v>112.59</v>
      </c>
      <c r="V9" s="5">
        <v>134.03</v>
      </c>
      <c r="W9" s="5">
        <v>151.52000000000001</v>
      </c>
      <c r="X9" s="5">
        <v>185.64</v>
      </c>
      <c r="Y9" s="5">
        <v>194.06</v>
      </c>
      <c r="Z9" s="5">
        <v>205.52</v>
      </c>
      <c r="AA9" s="5">
        <v>220.61</v>
      </c>
      <c r="AB9" s="5">
        <v>228.21</v>
      </c>
      <c r="AC9" s="5">
        <v>235.82</v>
      </c>
      <c r="AD9" s="5">
        <v>258.8</v>
      </c>
      <c r="AE9" s="5">
        <v>294.83</v>
      </c>
      <c r="AF9" s="5">
        <v>327.93</v>
      </c>
      <c r="AG9" s="5">
        <v>357.06</v>
      </c>
      <c r="AH9" s="5">
        <v>376.68</v>
      </c>
      <c r="AI9" s="5">
        <v>445.98</v>
      </c>
      <c r="AJ9" s="5">
        <v>503.67</v>
      </c>
      <c r="AL9" s="5">
        <v>250</v>
      </c>
      <c r="AM9" s="5">
        <v>150.12</v>
      </c>
      <c r="AN9" s="5">
        <v>178.7</v>
      </c>
      <c r="AO9" s="5">
        <v>202.02</v>
      </c>
      <c r="AP9" s="5">
        <v>247.52</v>
      </c>
      <c r="AQ9" s="5">
        <v>258.74</v>
      </c>
      <c r="AR9" s="5">
        <v>274.02</v>
      </c>
      <c r="AS9" s="5">
        <v>294.14</v>
      </c>
      <c r="AT9" s="5">
        <v>304.27999999999997</v>
      </c>
      <c r="AU9" s="5">
        <v>314.42</v>
      </c>
      <c r="AV9" s="5">
        <v>345.06</v>
      </c>
      <c r="AW9" s="5">
        <v>393.1</v>
      </c>
      <c r="AX9" s="5">
        <v>437.24</v>
      </c>
      <c r="AY9" s="5">
        <v>476.08</v>
      </c>
      <c r="AZ9" s="5">
        <v>502.24</v>
      </c>
      <c r="BA9" s="5">
        <v>594.64</v>
      </c>
      <c r="BB9" s="5">
        <v>671.56</v>
      </c>
    </row>
    <row r="10" spans="1:54" thickBot="1" x14ac:dyDescent="0.4">
      <c r="A10" s="3">
        <f t="shared" si="0"/>
        <v>250.01</v>
      </c>
      <c r="B10" s="6">
        <v>300</v>
      </c>
      <c r="C10" s="6">
        <v>76.48</v>
      </c>
      <c r="D10" s="6">
        <v>91.41</v>
      </c>
      <c r="E10" s="6">
        <v>103.66</v>
      </c>
      <c r="F10" s="6">
        <v>126.98</v>
      </c>
      <c r="G10" s="6">
        <v>132.71</v>
      </c>
      <c r="H10" s="6">
        <v>140.61000000000001</v>
      </c>
      <c r="I10" s="6">
        <v>151.02000000000001</v>
      </c>
      <c r="J10" s="6">
        <v>156.36000000000001</v>
      </c>
      <c r="K10" s="6">
        <v>161.71</v>
      </c>
      <c r="L10" s="6">
        <v>177.92</v>
      </c>
      <c r="M10" s="6">
        <v>202.85</v>
      </c>
      <c r="N10" s="6">
        <v>225.81</v>
      </c>
      <c r="O10" s="6">
        <v>246.14</v>
      </c>
      <c r="P10" s="6">
        <v>260.13</v>
      </c>
      <c r="Q10" s="6">
        <v>303.39999999999998</v>
      </c>
      <c r="R10" s="6">
        <v>342.62</v>
      </c>
      <c r="T10" s="6">
        <v>300</v>
      </c>
      <c r="U10" s="6">
        <v>114.72</v>
      </c>
      <c r="V10" s="6">
        <v>137.12</v>
      </c>
      <c r="W10" s="6">
        <v>155.49</v>
      </c>
      <c r="X10" s="6">
        <v>190.47</v>
      </c>
      <c r="Y10" s="6">
        <v>199.07</v>
      </c>
      <c r="Z10" s="6">
        <v>210.92</v>
      </c>
      <c r="AA10" s="6">
        <v>226.53</v>
      </c>
      <c r="AB10" s="6">
        <v>234.54</v>
      </c>
      <c r="AC10" s="6">
        <v>242.57</v>
      </c>
      <c r="AD10" s="6">
        <v>266.88</v>
      </c>
      <c r="AE10" s="6">
        <v>304.27999999999997</v>
      </c>
      <c r="AF10" s="6">
        <v>338.72</v>
      </c>
      <c r="AG10" s="6">
        <v>369.21</v>
      </c>
      <c r="AH10" s="6">
        <v>390.2</v>
      </c>
      <c r="AI10" s="6">
        <v>455.1</v>
      </c>
      <c r="AJ10" s="6">
        <v>513.92999999999995</v>
      </c>
      <c r="AL10" s="6">
        <v>300</v>
      </c>
      <c r="AM10" s="6">
        <v>152.96</v>
      </c>
      <c r="AN10" s="6">
        <v>182.82</v>
      </c>
      <c r="AO10" s="6">
        <v>207.32</v>
      </c>
      <c r="AP10" s="6">
        <v>253.96</v>
      </c>
      <c r="AQ10" s="6">
        <v>265.42</v>
      </c>
      <c r="AR10" s="6">
        <v>281.22000000000003</v>
      </c>
      <c r="AS10" s="6">
        <v>302.04000000000002</v>
      </c>
      <c r="AT10" s="6">
        <v>312.72000000000003</v>
      </c>
      <c r="AU10" s="6">
        <v>323.42</v>
      </c>
      <c r="AV10" s="6">
        <v>355.84</v>
      </c>
      <c r="AW10" s="6">
        <v>405.7</v>
      </c>
      <c r="AX10" s="6">
        <v>451.62</v>
      </c>
      <c r="AY10" s="6">
        <v>492.28</v>
      </c>
      <c r="AZ10" s="6">
        <v>520.26</v>
      </c>
      <c r="BA10" s="6">
        <v>606.79999999999995</v>
      </c>
      <c r="BB10" s="6">
        <v>685.24</v>
      </c>
    </row>
    <row r="11" spans="1:54" ht="15.5" thickTop="1" thickBot="1" x14ac:dyDescent="0.4">
      <c r="A11" s="3">
        <f t="shared" si="0"/>
        <v>300.01</v>
      </c>
      <c r="B11" s="5">
        <v>350</v>
      </c>
      <c r="C11" s="5">
        <v>78.989999999999995</v>
      </c>
      <c r="D11" s="5">
        <v>95.08</v>
      </c>
      <c r="E11" s="5">
        <v>108.4</v>
      </c>
      <c r="F11" s="5">
        <v>132.71</v>
      </c>
      <c r="G11" s="5">
        <v>138.68</v>
      </c>
      <c r="H11" s="5">
        <v>147.03</v>
      </c>
      <c r="I11" s="5">
        <v>158.05000000000001</v>
      </c>
      <c r="J11" s="5">
        <v>163.89</v>
      </c>
      <c r="K11" s="5">
        <v>169.74</v>
      </c>
      <c r="L11" s="5">
        <v>187.56</v>
      </c>
      <c r="M11" s="5">
        <v>214.09</v>
      </c>
      <c r="N11" s="5">
        <v>238.66</v>
      </c>
      <c r="O11" s="5">
        <v>260.58999999999997</v>
      </c>
      <c r="P11" s="5">
        <v>276.18</v>
      </c>
      <c r="Q11" s="5">
        <v>312.77999999999997</v>
      </c>
      <c r="R11" s="5">
        <v>353.22</v>
      </c>
      <c r="T11" s="5">
        <v>350</v>
      </c>
      <c r="U11" s="5">
        <v>118.49</v>
      </c>
      <c r="V11" s="5">
        <v>142.62</v>
      </c>
      <c r="W11" s="5">
        <v>162.6</v>
      </c>
      <c r="X11" s="5">
        <v>199.07</v>
      </c>
      <c r="Y11" s="5">
        <v>208.02</v>
      </c>
      <c r="Z11" s="5">
        <v>220.55</v>
      </c>
      <c r="AA11" s="5">
        <v>237.08</v>
      </c>
      <c r="AB11" s="5">
        <v>245.84</v>
      </c>
      <c r="AC11" s="5">
        <v>254.61</v>
      </c>
      <c r="AD11" s="5">
        <v>281.33999999999997</v>
      </c>
      <c r="AE11" s="5">
        <v>321.14</v>
      </c>
      <c r="AF11" s="5">
        <v>357.99</v>
      </c>
      <c r="AG11" s="5">
        <v>390.89</v>
      </c>
      <c r="AH11" s="5">
        <v>414.27</v>
      </c>
      <c r="AI11" s="5">
        <v>469.17</v>
      </c>
      <c r="AJ11" s="5">
        <v>529.83000000000004</v>
      </c>
      <c r="AL11" s="5">
        <v>350</v>
      </c>
      <c r="AM11" s="5">
        <v>157.97999999999999</v>
      </c>
      <c r="AN11" s="5">
        <v>190.16</v>
      </c>
      <c r="AO11" s="5">
        <v>216.8</v>
      </c>
      <c r="AP11" s="5">
        <v>265.42</v>
      </c>
      <c r="AQ11" s="5">
        <v>277.36</v>
      </c>
      <c r="AR11" s="5">
        <v>294.06</v>
      </c>
      <c r="AS11" s="5">
        <v>316.10000000000002</v>
      </c>
      <c r="AT11" s="5">
        <v>327.78</v>
      </c>
      <c r="AU11" s="5">
        <v>339.48</v>
      </c>
      <c r="AV11" s="5">
        <v>375.12</v>
      </c>
      <c r="AW11" s="5">
        <v>428.18</v>
      </c>
      <c r="AX11" s="5">
        <v>477.32</v>
      </c>
      <c r="AY11" s="5">
        <v>521.17999999999995</v>
      </c>
      <c r="AZ11" s="5">
        <v>552.36</v>
      </c>
      <c r="BA11" s="5">
        <v>625.55999999999995</v>
      </c>
      <c r="BB11" s="5">
        <v>706.44</v>
      </c>
    </row>
    <row r="12" spans="1:54" thickBot="1" x14ac:dyDescent="0.4">
      <c r="A12" s="3">
        <f t="shared" si="0"/>
        <v>350.01</v>
      </c>
      <c r="B12" s="6">
        <v>400</v>
      </c>
      <c r="C12" s="6">
        <v>82.83</v>
      </c>
      <c r="D12" s="6">
        <v>100.66</v>
      </c>
      <c r="E12" s="6">
        <v>115.62</v>
      </c>
      <c r="F12" s="6">
        <v>141.43</v>
      </c>
      <c r="G12" s="6">
        <v>147.74</v>
      </c>
      <c r="H12" s="6">
        <v>156.79</v>
      </c>
      <c r="I12" s="6">
        <v>168.74</v>
      </c>
      <c r="J12" s="6">
        <v>175.34</v>
      </c>
      <c r="K12" s="6">
        <v>181.94</v>
      </c>
      <c r="L12" s="6">
        <v>202.21</v>
      </c>
      <c r="M12" s="6">
        <v>231.18</v>
      </c>
      <c r="N12" s="6">
        <v>258.19</v>
      </c>
      <c r="O12" s="6">
        <v>282.55</v>
      </c>
      <c r="P12" s="6">
        <v>300.58999999999997</v>
      </c>
      <c r="Q12" s="6">
        <v>343.29</v>
      </c>
      <c r="R12" s="6">
        <v>389.84</v>
      </c>
      <c r="T12" s="6">
        <v>400</v>
      </c>
      <c r="U12" s="6">
        <v>124.25</v>
      </c>
      <c r="V12" s="6">
        <v>150.99</v>
      </c>
      <c r="W12" s="6">
        <v>173.43</v>
      </c>
      <c r="X12" s="6">
        <v>212.15</v>
      </c>
      <c r="Y12" s="6">
        <v>221.61</v>
      </c>
      <c r="Z12" s="6">
        <v>235.19</v>
      </c>
      <c r="AA12" s="6">
        <v>253.11</v>
      </c>
      <c r="AB12" s="6">
        <v>263.01</v>
      </c>
      <c r="AC12" s="6">
        <v>272.91000000000003</v>
      </c>
      <c r="AD12" s="6">
        <v>303.32</v>
      </c>
      <c r="AE12" s="6">
        <v>346.77</v>
      </c>
      <c r="AF12" s="6">
        <v>387.29</v>
      </c>
      <c r="AG12" s="6">
        <v>423.83</v>
      </c>
      <c r="AH12" s="6">
        <v>450.89</v>
      </c>
      <c r="AI12" s="6">
        <v>514.94000000000005</v>
      </c>
      <c r="AJ12" s="6">
        <v>584.76</v>
      </c>
      <c r="AL12" s="6">
        <v>400</v>
      </c>
      <c r="AM12" s="6">
        <v>165.66</v>
      </c>
      <c r="AN12" s="6">
        <v>201.32</v>
      </c>
      <c r="AO12" s="6">
        <v>231.24</v>
      </c>
      <c r="AP12" s="6">
        <v>282.86</v>
      </c>
      <c r="AQ12" s="6">
        <v>295.48</v>
      </c>
      <c r="AR12" s="6">
        <v>313.58</v>
      </c>
      <c r="AS12" s="6">
        <v>337.48</v>
      </c>
      <c r="AT12" s="6">
        <v>350.68</v>
      </c>
      <c r="AU12" s="6">
        <v>363.88</v>
      </c>
      <c r="AV12" s="6">
        <v>404.42</v>
      </c>
      <c r="AW12" s="6">
        <v>462.36</v>
      </c>
      <c r="AX12" s="6">
        <v>516.38</v>
      </c>
      <c r="AY12" s="6">
        <v>565.1</v>
      </c>
      <c r="AZ12" s="6">
        <v>601.17999999999995</v>
      </c>
      <c r="BA12" s="6">
        <v>686.58</v>
      </c>
      <c r="BB12" s="6">
        <v>779.68</v>
      </c>
    </row>
    <row r="13" spans="1:54" ht="15.5" thickTop="1" thickBot="1" x14ac:dyDescent="0.4">
      <c r="A13" s="3">
        <f t="shared" si="0"/>
        <v>400.01</v>
      </c>
      <c r="B13" s="5">
        <v>450</v>
      </c>
      <c r="C13" s="5">
        <v>86.27</v>
      </c>
      <c r="D13" s="5">
        <v>105.65</v>
      </c>
      <c r="E13" s="5">
        <v>122.07</v>
      </c>
      <c r="F13" s="5">
        <v>149.22999999999999</v>
      </c>
      <c r="G13" s="5">
        <v>155.85</v>
      </c>
      <c r="H13" s="5">
        <v>165.53</v>
      </c>
      <c r="I13" s="5">
        <v>178.31</v>
      </c>
      <c r="J13" s="5">
        <v>185.59</v>
      </c>
      <c r="K13" s="5">
        <v>192.87</v>
      </c>
      <c r="L13" s="5">
        <v>215.31</v>
      </c>
      <c r="M13" s="5">
        <v>246.47</v>
      </c>
      <c r="N13" s="5">
        <v>275.66000000000003</v>
      </c>
      <c r="O13" s="5">
        <v>302.20999999999998</v>
      </c>
      <c r="P13" s="5">
        <v>322.44</v>
      </c>
      <c r="Q13" s="5">
        <v>370.6</v>
      </c>
      <c r="R13" s="5">
        <v>422.6</v>
      </c>
      <c r="T13" s="5">
        <v>450</v>
      </c>
      <c r="U13" s="5">
        <v>129.41</v>
      </c>
      <c r="V13" s="5">
        <v>158.47999999999999</v>
      </c>
      <c r="W13" s="5">
        <v>183.11</v>
      </c>
      <c r="X13" s="5">
        <v>223.85</v>
      </c>
      <c r="Y13" s="5">
        <v>233.78</v>
      </c>
      <c r="Z13" s="5">
        <v>248.3</v>
      </c>
      <c r="AA13" s="5">
        <v>267.47000000000003</v>
      </c>
      <c r="AB13" s="5">
        <v>278.39</v>
      </c>
      <c r="AC13" s="5">
        <v>289.31</v>
      </c>
      <c r="AD13" s="5">
        <v>322.97000000000003</v>
      </c>
      <c r="AE13" s="5">
        <v>369.71</v>
      </c>
      <c r="AF13" s="5">
        <v>413.49</v>
      </c>
      <c r="AG13" s="5">
        <v>453.32</v>
      </c>
      <c r="AH13" s="5">
        <v>483.66</v>
      </c>
      <c r="AI13" s="5">
        <v>555.9</v>
      </c>
      <c r="AJ13" s="5">
        <v>633.9</v>
      </c>
      <c r="AL13" s="5">
        <v>450</v>
      </c>
      <c r="AM13" s="5">
        <v>172.54</v>
      </c>
      <c r="AN13" s="5">
        <v>211.3</v>
      </c>
      <c r="AO13" s="5">
        <v>244.14</v>
      </c>
      <c r="AP13" s="5">
        <v>298.45999999999998</v>
      </c>
      <c r="AQ13" s="5">
        <v>311.7</v>
      </c>
      <c r="AR13" s="5">
        <v>331.06</v>
      </c>
      <c r="AS13" s="5">
        <v>356.62</v>
      </c>
      <c r="AT13" s="5">
        <v>371.18</v>
      </c>
      <c r="AU13" s="5">
        <v>385.74</v>
      </c>
      <c r="AV13" s="5">
        <v>430.62</v>
      </c>
      <c r="AW13" s="5">
        <v>492.94</v>
      </c>
      <c r="AX13" s="5">
        <v>551.32000000000005</v>
      </c>
      <c r="AY13" s="5">
        <v>604.41999999999996</v>
      </c>
      <c r="AZ13" s="5">
        <v>644.88</v>
      </c>
      <c r="BA13" s="5">
        <v>741.2</v>
      </c>
      <c r="BB13" s="5">
        <v>845.2</v>
      </c>
    </row>
    <row r="14" spans="1:54" thickBot="1" x14ac:dyDescent="0.4">
      <c r="A14" s="3">
        <f t="shared" si="0"/>
        <v>450.01</v>
      </c>
      <c r="B14" s="6">
        <v>500</v>
      </c>
      <c r="C14" s="6">
        <v>86.47</v>
      </c>
      <c r="D14" s="6">
        <v>105.95</v>
      </c>
      <c r="E14" s="6">
        <v>122.44</v>
      </c>
      <c r="F14" s="6">
        <v>149.69</v>
      </c>
      <c r="G14" s="6">
        <v>156.33000000000001</v>
      </c>
      <c r="H14" s="6">
        <v>166.04</v>
      </c>
      <c r="I14" s="6">
        <v>178.88</v>
      </c>
      <c r="J14" s="6">
        <v>186.2</v>
      </c>
      <c r="K14" s="6">
        <v>193.51</v>
      </c>
      <c r="L14" s="6">
        <v>216.09</v>
      </c>
      <c r="M14" s="6">
        <v>247.37</v>
      </c>
      <c r="N14" s="6">
        <v>276.69</v>
      </c>
      <c r="O14" s="6">
        <v>303.39</v>
      </c>
      <c r="P14" s="6">
        <v>323.73</v>
      </c>
      <c r="Q14" s="6">
        <v>372.21</v>
      </c>
      <c r="R14" s="6">
        <v>424.54</v>
      </c>
      <c r="T14" s="6">
        <v>500</v>
      </c>
      <c r="U14" s="6">
        <v>129.71</v>
      </c>
      <c r="V14" s="6">
        <v>158.93</v>
      </c>
      <c r="W14" s="6">
        <v>183.66</v>
      </c>
      <c r="X14" s="6">
        <v>224.54</v>
      </c>
      <c r="Y14" s="6">
        <v>234.5</v>
      </c>
      <c r="Z14" s="6">
        <v>249.06</v>
      </c>
      <c r="AA14" s="6">
        <v>268.32</v>
      </c>
      <c r="AB14" s="6">
        <v>279.3</v>
      </c>
      <c r="AC14" s="6">
        <v>290.27</v>
      </c>
      <c r="AD14" s="6">
        <v>324.14</v>
      </c>
      <c r="AE14" s="6">
        <v>371.06</v>
      </c>
      <c r="AF14" s="6">
        <v>415.04</v>
      </c>
      <c r="AG14" s="6">
        <v>455.09</v>
      </c>
      <c r="AH14" s="6">
        <v>485.6</v>
      </c>
      <c r="AI14" s="6">
        <v>558.32000000000005</v>
      </c>
      <c r="AJ14" s="6">
        <v>636.80999999999995</v>
      </c>
      <c r="AL14" s="6">
        <v>500</v>
      </c>
      <c r="AM14" s="6">
        <v>172.94</v>
      </c>
      <c r="AN14" s="6">
        <v>211.9</v>
      </c>
      <c r="AO14" s="6">
        <v>244.88</v>
      </c>
      <c r="AP14" s="6">
        <v>299.38</v>
      </c>
      <c r="AQ14" s="6">
        <v>312.66000000000003</v>
      </c>
      <c r="AR14" s="6">
        <v>332.08</v>
      </c>
      <c r="AS14" s="6">
        <v>357.76</v>
      </c>
      <c r="AT14" s="6">
        <v>372.4</v>
      </c>
      <c r="AU14" s="6">
        <v>387.02</v>
      </c>
      <c r="AV14" s="6">
        <v>432.18</v>
      </c>
      <c r="AW14" s="6">
        <v>494.74</v>
      </c>
      <c r="AX14" s="6">
        <v>553.38</v>
      </c>
      <c r="AY14" s="6">
        <v>606.78</v>
      </c>
      <c r="AZ14" s="6">
        <v>647.46</v>
      </c>
      <c r="BA14" s="6">
        <v>744.42</v>
      </c>
      <c r="BB14" s="6">
        <v>849.08</v>
      </c>
    </row>
    <row r="15" spans="1:54" ht="15.5" thickTop="1" thickBot="1" x14ac:dyDescent="0.4">
      <c r="A15" s="3">
        <f t="shared" si="0"/>
        <v>500.01</v>
      </c>
      <c r="B15" s="5">
        <v>550</v>
      </c>
      <c r="C15" s="5">
        <v>86.67</v>
      </c>
      <c r="D15" s="5">
        <v>106.24</v>
      </c>
      <c r="E15" s="5">
        <v>122.83</v>
      </c>
      <c r="F15" s="5">
        <v>150.16</v>
      </c>
      <c r="G15" s="5">
        <v>156.81</v>
      </c>
      <c r="H15" s="5">
        <v>166.56</v>
      </c>
      <c r="I15" s="5">
        <v>179.45</v>
      </c>
      <c r="J15" s="5">
        <v>186.8</v>
      </c>
      <c r="K15" s="5">
        <v>194.16</v>
      </c>
      <c r="L15" s="5">
        <v>216.86</v>
      </c>
      <c r="M15" s="5">
        <v>248.28</v>
      </c>
      <c r="N15" s="5">
        <v>277.74</v>
      </c>
      <c r="O15" s="5">
        <v>304.55</v>
      </c>
      <c r="P15" s="5">
        <v>325.02999999999997</v>
      </c>
      <c r="Q15" s="5">
        <v>373.83</v>
      </c>
      <c r="R15" s="5">
        <v>426.48</v>
      </c>
      <c r="T15" s="5">
        <v>550</v>
      </c>
      <c r="U15" s="5">
        <v>130.01</v>
      </c>
      <c r="V15" s="5">
        <v>159.36000000000001</v>
      </c>
      <c r="W15" s="5">
        <v>184.25</v>
      </c>
      <c r="X15" s="5">
        <v>225.24</v>
      </c>
      <c r="Y15" s="5">
        <v>235.22</v>
      </c>
      <c r="Z15" s="5">
        <v>249.84</v>
      </c>
      <c r="AA15" s="5">
        <v>269.18</v>
      </c>
      <c r="AB15" s="5">
        <v>280.2</v>
      </c>
      <c r="AC15" s="5">
        <v>291.24</v>
      </c>
      <c r="AD15" s="5">
        <v>325.29000000000002</v>
      </c>
      <c r="AE15" s="5">
        <v>372.42</v>
      </c>
      <c r="AF15" s="5">
        <v>416.61</v>
      </c>
      <c r="AG15" s="5">
        <v>456.83</v>
      </c>
      <c r="AH15" s="5">
        <v>487.55</v>
      </c>
      <c r="AI15" s="5">
        <v>560.75</v>
      </c>
      <c r="AJ15" s="5">
        <v>639.72</v>
      </c>
      <c r="AL15" s="5">
        <v>550</v>
      </c>
      <c r="AM15" s="5">
        <v>173.34</v>
      </c>
      <c r="AN15" s="5">
        <v>212.48</v>
      </c>
      <c r="AO15" s="5">
        <v>245.66</v>
      </c>
      <c r="AP15" s="5">
        <v>300.32</v>
      </c>
      <c r="AQ15" s="5">
        <v>313.62</v>
      </c>
      <c r="AR15" s="5">
        <v>333.12</v>
      </c>
      <c r="AS15" s="5">
        <v>358.9</v>
      </c>
      <c r="AT15" s="5">
        <v>373.6</v>
      </c>
      <c r="AU15" s="5">
        <v>388.32</v>
      </c>
      <c r="AV15" s="5">
        <v>433.72</v>
      </c>
      <c r="AW15" s="5">
        <v>496.56</v>
      </c>
      <c r="AX15" s="5">
        <v>555.48</v>
      </c>
      <c r="AY15" s="5">
        <v>609.1</v>
      </c>
      <c r="AZ15" s="5">
        <v>650.05999999999995</v>
      </c>
      <c r="BA15" s="5">
        <v>747.66</v>
      </c>
      <c r="BB15" s="5">
        <v>852.96</v>
      </c>
    </row>
    <row r="16" spans="1:54" thickBot="1" x14ac:dyDescent="0.4">
      <c r="A16" s="3">
        <f t="shared" si="0"/>
        <v>550.01</v>
      </c>
      <c r="B16" s="6">
        <v>600</v>
      </c>
      <c r="C16" s="6">
        <v>90.53</v>
      </c>
      <c r="D16" s="6">
        <v>111.85</v>
      </c>
      <c r="E16" s="6">
        <v>130.08000000000001</v>
      </c>
      <c r="F16" s="6">
        <v>158.91999999999999</v>
      </c>
      <c r="G16" s="6">
        <v>165.93</v>
      </c>
      <c r="H16" s="6">
        <v>176.38</v>
      </c>
      <c r="I16" s="6">
        <v>190.2</v>
      </c>
      <c r="J16" s="6">
        <v>198.32</v>
      </c>
      <c r="K16" s="6">
        <v>206.42</v>
      </c>
      <c r="L16" s="6">
        <v>231.59</v>
      </c>
      <c r="M16" s="6">
        <v>265.45999999999998</v>
      </c>
      <c r="N16" s="6">
        <v>297.37</v>
      </c>
      <c r="O16" s="6">
        <v>326.63</v>
      </c>
      <c r="P16" s="6">
        <v>349.56</v>
      </c>
      <c r="Q16" s="6">
        <v>404.5</v>
      </c>
      <c r="R16" s="6">
        <v>463.29</v>
      </c>
      <c r="T16" s="6">
        <v>600</v>
      </c>
      <c r="U16" s="6">
        <v>135.80000000000001</v>
      </c>
      <c r="V16" s="6">
        <v>167.78</v>
      </c>
      <c r="W16" s="6">
        <v>195.12</v>
      </c>
      <c r="X16" s="6">
        <v>238.38</v>
      </c>
      <c r="Y16" s="6">
        <v>248.9</v>
      </c>
      <c r="Z16" s="6">
        <v>264.57</v>
      </c>
      <c r="AA16" s="6">
        <v>285.3</v>
      </c>
      <c r="AB16" s="6">
        <v>297.48</v>
      </c>
      <c r="AC16" s="6">
        <v>309.63</v>
      </c>
      <c r="AD16" s="6">
        <v>347.39</v>
      </c>
      <c r="AE16" s="6">
        <v>398.19</v>
      </c>
      <c r="AF16" s="6">
        <v>446.06</v>
      </c>
      <c r="AG16" s="6">
        <v>489.95</v>
      </c>
      <c r="AH16" s="6">
        <v>524.34</v>
      </c>
      <c r="AI16" s="6">
        <v>606.75</v>
      </c>
      <c r="AJ16" s="6">
        <v>694.94</v>
      </c>
      <c r="AL16" s="6">
        <v>600</v>
      </c>
      <c r="AM16" s="6">
        <v>181.06</v>
      </c>
      <c r="AN16" s="6">
        <v>223.7</v>
      </c>
      <c r="AO16" s="6">
        <v>260.16000000000003</v>
      </c>
      <c r="AP16" s="6">
        <v>317.83999999999997</v>
      </c>
      <c r="AQ16" s="6">
        <v>331.86</v>
      </c>
      <c r="AR16" s="6">
        <v>352.76</v>
      </c>
      <c r="AS16" s="6">
        <v>380.4</v>
      </c>
      <c r="AT16" s="6">
        <v>396.64</v>
      </c>
      <c r="AU16" s="6">
        <v>412.84</v>
      </c>
      <c r="AV16" s="6">
        <v>463.18</v>
      </c>
      <c r="AW16" s="6">
        <v>530.91999999999996</v>
      </c>
      <c r="AX16" s="6">
        <v>594.74</v>
      </c>
      <c r="AY16" s="6">
        <v>653.26</v>
      </c>
      <c r="AZ16" s="6">
        <v>699.12</v>
      </c>
      <c r="BA16" s="6">
        <v>809</v>
      </c>
      <c r="BB16" s="6">
        <v>926.58</v>
      </c>
    </row>
    <row r="17" spans="1:54" ht="15.5" thickTop="1" thickBot="1" x14ac:dyDescent="0.4">
      <c r="A17" s="3">
        <f t="shared" si="0"/>
        <v>600.01</v>
      </c>
      <c r="B17" s="5">
        <v>650</v>
      </c>
      <c r="C17" s="5">
        <v>95.72</v>
      </c>
      <c r="D17" s="5">
        <v>119.41</v>
      </c>
      <c r="E17" s="5">
        <v>139.84</v>
      </c>
      <c r="F17" s="5">
        <v>170.72</v>
      </c>
      <c r="G17" s="5">
        <v>178.2</v>
      </c>
      <c r="H17" s="5">
        <v>189.6</v>
      </c>
      <c r="I17" s="5">
        <v>204.68</v>
      </c>
      <c r="J17" s="5">
        <v>213.82</v>
      </c>
      <c r="K17" s="5">
        <v>222.96</v>
      </c>
      <c r="L17" s="5">
        <v>251.42</v>
      </c>
      <c r="M17" s="5">
        <v>288.58999999999997</v>
      </c>
      <c r="N17" s="5">
        <v>323.81</v>
      </c>
      <c r="O17" s="5">
        <v>356.38</v>
      </c>
      <c r="P17" s="5">
        <v>382.61</v>
      </c>
      <c r="Q17" s="5">
        <v>445.82</v>
      </c>
      <c r="R17" s="5">
        <v>512.87</v>
      </c>
      <c r="T17" s="5">
        <v>650</v>
      </c>
      <c r="U17" s="5">
        <v>143.58000000000001</v>
      </c>
      <c r="V17" s="5">
        <v>179.12</v>
      </c>
      <c r="W17" s="5">
        <v>209.76</v>
      </c>
      <c r="X17" s="5">
        <v>256.08</v>
      </c>
      <c r="Y17" s="5">
        <v>267.3</v>
      </c>
      <c r="Z17" s="5">
        <v>284.39999999999998</v>
      </c>
      <c r="AA17" s="5">
        <v>307.02</v>
      </c>
      <c r="AB17" s="5">
        <v>320.73</v>
      </c>
      <c r="AC17" s="5">
        <v>334.44</v>
      </c>
      <c r="AD17" s="5">
        <v>377.13</v>
      </c>
      <c r="AE17" s="5">
        <v>432.89</v>
      </c>
      <c r="AF17" s="5">
        <v>485.72</v>
      </c>
      <c r="AG17" s="5">
        <v>534.57000000000005</v>
      </c>
      <c r="AH17" s="5">
        <v>573.91999999999996</v>
      </c>
      <c r="AI17" s="5">
        <v>668.73</v>
      </c>
      <c r="AJ17" s="5">
        <v>769.31</v>
      </c>
      <c r="AL17" s="5">
        <v>650</v>
      </c>
      <c r="AM17" s="5">
        <v>191.44</v>
      </c>
      <c r="AN17" s="5">
        <v>238.82</v>
      </c>
      <c r="AO17" s="5">
        <v>279.68</v>
      </c>
      <c r="AP17" s="5">
        <v>341.44</v>
      </c>
      <c r="AQ17" s="5">
        <v>356.4</v>
      </c>
      <c r="AR17" s="5">
        <v>379.2</v>
      </c>
      <c r="AS17" s="5">
        <v>409.36</v>
      </c>
      <c r="AT17" s="5">
        <v>427.64</v>
      </c>
      <c r="AU17" s="5">
        <v>445.92</v>
      </c>
      <c r="AV17" s="5">
        <v>502.84</v>
      </c>
      <c r="AW17" s="5">
        <v>577.17999999999995</v>
      </c>
      <c r="AX17" s="5">
        <v>647.62</v>
      </c>
      <c r="AY17" s="5">
        <v>712.76</v>
      </c>
      <c r="AZ17" s="5">
        <v>765.22</v>
      </c>
      <c r="BA17" s="5">
        <v>891.64</v>
      </c>
      <c r="BB17" s="5">
        <v>1025.74</v>
      </c>
    </row>
    <row r="18" spans="1:54" thickBot="1" x14ac:dyDescent="0.4">
      <c r="A18" s="3">
        <f t="shared" si="0"/>
        <v>650.01</v>
      </c>
      <c r="B18" s="6">
        <v>900</v>
      </c>
      <c r="C18" s="6">
        <v>101.21</v>
      </c>
      <c r="D18" s="6">
        <v>127.47</v>
      </c>
      <c r="E18" s="6">
        <v>150.33000000000001</v>
      </c>
      <c r="F18" s="6">
        <v>183.41</v>
      </c>
      <c r="G18" s="6">
        <v>191.38</v>
      </c>
      <c r="H18" s="6">
        <v>203.81</v>
      </c>
      <c r="I18" s="6">
        <v>220.27</v>
      </c>
      <c r="J18" s="6">
        <v>230.53</v>
      </c>
      <c r="K18" s="6">
        <v>240.81</v>
      </c>
      <c r="L18" s="6">
        <v>272.95</v>
      </c>
      <c r="M18" s="6">
        <v>313.75</v>
      </c>
      <c r="N18" s="6">
        <v>352.61</v>
      </c>
      <c r="O18" s="6">
        <v>388.85</v>
      </c>
      <c r="P18" s="6">
        <v>418.8</v>
      </c>
      <c r="Q18" s="6">
        <v>491.37</v>
      </c>
      <c r="R18" s="6">
        <v>567.76</v>
      </c>
      <c r="T18" s="6">
        <v>900</v>
      </c>
      <c r="U18" s="6">
        <v>151.82</v>
      </c>
      <c r="V18" s="6">
        <v>191.21</v>
      </c>
      <c r="W18" s="6">
        <v>225.5</v>
      </c>
      <c r="X18" s="6">
        <v>275.12</v>
      </c>
      <c r="Y18" s="6">
        <v>287.07</v>
      </c>
      <c r="Z18" s="6">
        <v>305.72000000000003</v>
      </c>
      <c r="AA18" s="6">
        <v>330.41</v>
      </c>
      <c r="AB18" s="6">
        <v>345.8</v>
      </c>
      <c r="AC18" s="6">
        <v>361.22</v>
      </c>
      <c r="AD18" s="6">
        <v>409.43</v>
      </c>
      <c r="AE18" s="6">
        <v>470.63</v>
      </c>
      <c r="AF18" s="6">
        <v>528.91999999999996</v>
      </c>
      <c r="AG18" s="6">
        <v>583.28</v>
      </c>
      <c r="AH18" s="6">
        <v>628.20000000000005</v>
      </c>
      <c r="AI18" s="6">
        <v>737.06</v>
      </c>
      <c r="AJ18" s="6">
        <v>851.64</v>
      </c>
      <c r="AL18" s="6">
        <v>900</v>
      </c>
      <c r="AM18" s="6">
        <v>202.42</v>
      </c>
      <c r="AN18" s="6">
        <v>254.94</v>
      </c>
      <c r="AO18" s="6">
        <v>300.66000000000003</v>
      </c>
      <c r="AP18" s="6">
        <v>366.82</v>
      </c>
      <c r="AQ18" s="6">
        <v>382.76</v>
      </c>
      <c r="AR18" s="6">
        <v>407.62</v>
      </c>
      <c r="AS18" s="6">
        <v>440.54</v>
      </c>
      <c r="AT18" s="6">
        <v>461.06</v>
      </c>
      <c r="AU18" s="6">
        <v>481.62</v>
      </c>
      <c r="AV18" s="6">
        <v>545.9</v>
      </c>
      <c r="AW18" s="6">
        <v>627.5</v>
      </c>
      <c r="AX18" s="6">
        <v>705.22</v>
      </c>
      <c r="AY18" s="6">
        <v>777.7</v>
      </c>
      <c r="AZ18" s="6">
        <v>837.6</v>
      </c>
      <c r="BA18" s="6">
        <v>982.74</v>
      </c>
      <c r="BB18" s="6">
        <v>1135.52</v>
      </c>
    </row>
    <row r="19" spans="1:54" ht="15" customHeight="1" x14ac:dyDescent="0.35"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</row>
    <row r="20" spans="1:54" ht="14.5" x14ac:dyDescent="0.35">
      <c r="B20" s="56" t="s">
        <v>1</v>
      </c>
      <c r="C20" s="57">
        <f t="shared" ref="C20:L20" si="1">MAX(C25,C26)</f>
        <v>0</v>
      </c>
      <c r="D20" s="57">
        <f t="shared" si="1"/>
        <v>0</v>
      </c>
      <c r="E20" s="57">
        <f t="shared" si="1"/>
        <v>0</v>
      </c>
      <c r="F20" s="57">
        <f t="shared" si="1"/>
        <v>0</v>
      </c>
      <c r="G20" s="57">
        <f t="shared" si="1"/>
        <v>0</v>
      </c>
      <c r="H20" s="57">
        <f t="shared" si="1"/>
        <v>0</v>
      </c>
      <c r="I20" s="57">
        <f t="shared" si="1"/>
        <v>0</v>
      </c>
      <c r="J20" s="57">
        <f t="shared" si="1"/>
        <v>0</v>
      </c>
      <c r="K20" s="57">
        <f t="shared" si="1"/>
        <v>0</v>
      </c>
      <c r="L20" s="57">
        <f t="shared" si="1"/>
        <v>0</v>
      </c>
      <c r="M20" s="56"/>
      <c r="N20" s="54"/>
      <c r="O20" s="54"/>
      <c r="P20" s="54"/>
      <c r="Q20" s="54"/>
      <c r="R20" s="54"/>
    </row>
    <row r="21" spans="1:54" ht="15.75" customHeight="1" thickBot="1" x14ac:dyDescent="0.4">
      <c r="B21" s="56" t="s">
        <v>2</v>
      </c>
      <c r="C21" s="56">
        <f t="shared" ref="C21:L21" si="2">MIN(C25,C26)</f>
        <v>0</v>
      </c>
      <c r="D21" s="56">
        <f t="shared" si="2"/>
        <v>0</v>
      </c>
      <c r="E21" s="56">
        <f t="shared" si="2"/>
        <v>0</v>
      </c>
      <c r="F21" s="56">
        <f t="shared" si="2"/>
        <v>0</v>
      </c>
      <c r="G21" s="56">
        <f t="shared" si="2"/>
        <v>0</v>
      </c>
      <c r="H21" s="56">
        <f t="shared" si="2"/>
        <v>0</v>
      </c>
      <c r="I21" s="56">
        <f t="shared" si="2"/>
        <v>0</v>
      </c>
      <c r="J21" s="56">
        <f t="shared" si="2"/>
        <v>0</v>
      </c>
      <c r="K21" s="56">
        <f t="shared" si="2"/>
        <v>0</v>
      </c>
      <c r="L21" s="56">
        <f t="shared" si="2"/>
        <v>0</v>
      </c>
      <c r="M21" s="56"/>
      <c r="N21" s="54"/>
      <c r="O21" s="54"/>
      <c r="P21" s="54"/>
      <c r="Q21" s="54"/>
      <c r="R21" s="54"/>
    </row>
    <row r="22" spans="1:54" ht="15.75" customHeight="1" thickBot="1" x14ac:dyDescent="0.4">
      <c r="B22" s="144" t="s">
        <v>3</v>
      </c>
      <c r="C22" s="145"/>
      <c r="D22" s="145"/>
      <c r="E22" s="145"/>
      <c r="F22" s="145"/>
      <c r="G22" s="145"/>
      <c r="H22" s="145"/>
      <c r="I22" s="145"/>
      <c r="J22" s="145"/>
      <c r="K22" s="145"/>
      <c r="L22" s="146"/>
      <c r="M22" s="55"/>
      <c r="N22" s="54"/>
      <c r="O22" s="54"/>
      <c r="P22" s="54"/>
      <c r="Q22" s="54"/>
      <c r="R22" s="54"/>
    </row>
    <row r="23" spans="1:54" ht="15.75" customHeight="1" thickBot="1" x14ac:dyDescent="0.4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55"/>
      <c r="N23" s="54"/>
      <c r="O23" s="54"/>
      <c r="P23" s="54"/>
      <c r="Q23" s="54"/>
      <c r="R23" s="54"/>
    </row>
    <row r="24" spans="1:54" ht="15.75" customHeight="1" x14ac:dyDescent="0.35">
      <c r="B24" s="78" t="s">
        <v>4</v>
      </c>
      <c r="C24" s="79">
        <v>1</v>
      </c>
      <c r="D24" s="79">
        <v>1</v>
      </c>
      <c r="E24" s="79">
        <v>1</v>
      </c>
      <c r="F24" s="79">
        <v>1</v>
      </c>
      <c r="G24" s="79">
        <v>1</v>
      </c>
      <c r="H24" s="79">
        <v>1</v>
      </c>
      <c r="I24" s="79">
        <v>1</v>
      </c>
      <c r="J24" s="79">
        <v>1</v>
      </c>
      <c r="K24" s="79">
        <v>1</v>
      </c>
      <c r="L24" s="80">
        <v>1</v>
      </c>
      <c r="M24" s="55"/>
      <c r="N24" s="54"/>
      <c r="O24" s="54"/>
      <c r="P24" s="54"/>
      <c r="Q24" s="54"/>
      <c r="R24" s="54"/>
    </row>
    <row r="25" spans="1:54" ht="15.75" customHeight="1" x14ac:dyDescent="0.35">
      <c r="B25" s="81" t="s">
        <v>5</v>
      </c>
      <c r="C25" s="58"/>
      <c r="D25" s="58"/>
      <c r="E25" s="58"/>
      <c r="F25" s="58"/>
      <c r="G25" s="58"/>
      <c r="H25" s="58"/>
      <c r="I25" s="58"/>
      <c r="J25" s="58"/>
      <c r="K25" s="58"/>
      <c r="L25" s="82"/>
      <c r="M25" s="55"/>
      <c r="N25" s="54"/>
      <c r="O25" s="54"/>
      <c r="P25" s="54"/>
      <c r="Q25" s="54"/>
      <c r="R25" s="54"/>
    </row>
    <row r="26" spans="1:54" ht="15.75" customHeight="1" x14ac:dyDescent="0.35">
      <c r="B26" s="81" t="s">
        <v>6</v>
      </c>
      <c r="C26" s="58"/>
      <c r="D26" s="58"/>
      <c r="E26" s="58"/>
      <c r="F26" s="58"/>
      <c r="G26" s="58"/>
      <c r="H26" s="58"/>
      <c r="I26" s="58"/>
      <c r="J26" s="58"/>
      <c r="K26" s="58"/>
      <c r="L26" s="82"/>
      <c r="M26" s="55"/>
      <c r="N26" s="54"/>
      <c r="O26" s="54"/>
      <c r="P26" s="54"/>
      <c r="Q26" s="54"/>
      <c r="R26" s="54"/>
    </row>
    <row r="27" spans="1:54" ht="15.75" customHeight="1" x14ac:dyDescent="0.35">
      <c r="B27" s="81" t="s">
        <v>7</v>
      </c>
      <c r="C27" s="58"/>
      <c r="D27" s="58"/>
      <c r="E27" s="58"/>
      <c r="F27" s="58"/>
      <c r="G27" s="58"/>
      <c r="H27" s="58"/>
      <c r="I27" s="58"/>
      <c r="J27" s="58"/>
      <c r="K27" s="58"/>
      <c r="L27" s="82"/>
      <c r="M27" s="55"/>
      <c r="N27" s="54"/>
      <c r="O27" s="54"/>
      <c r="P27" s="54"/>
      <c r="Q27" s="54"/>
      <c r="R27" s="54"/>
    </row>
    <row r="28" spans="1:54" ht="15.75" customHeight="1" x14ac:dyDescent="0.35">
      <c r="B28" s="81" t="s">
        <v>8</v>
      </c>
      <c r="C28" s="72"/>
      <c r="D28" s="72"/>
      <c r="E28" s="72"/>
      <c r="F28" s="72"/>
      <c r="G28" s="72"/>
      <c r="H28" s="72"/>
      <c r="I28" s="72"/>
      <c r="J28" s="72"/>
      <c r="K28" s="72"/>
      <c r="L28" s="83"/>
      <c r="M28" s="55"/>
      <c r="N28" s="54"/>
      <c r="O28" s="54"/>
      <c r="P28" s="54"/>
      <c r="Q28" s="54"/>
      <c r="R28" s="54"/>
    </row>
    <row r="29" spans="1:54" ht="15.75" customHeight="1" x14ac:dyDescent="0.35">
      <c r="B29" s="84" t="s">
        <v>64</v>
      </c>
      <c r="C29" s="74" t="str">
        <f t="shared" ref="C29:L29" si="3">IF(C25*C26*C27=0,"",C25*C26*C27)</f>
        <v/>
      </c>
      <c r="D29" s="74" t="str">
        <f t="shared" si="3"/>
        <v/>
      </c>
      <c r="E29" s="74" t="str">
        <f t="shared" si="3"/>
        <v/>
      </c>
      <c r="F29" s="74" t="str">
        <f t="shared" si="3"/>
        <v/>
      </c>
      <c r="G29" s="74" t="str">
        <f t="shared" si="3"/>
        <v/>
      </c>
      <c r="H29" s="74" t="str">
        <f t="shared" si="3"/>
        <v/>
      </c>
      <c r="I29" s="74" t="str">
        <f t="shared" si="3"/>
        <v/>
      </c>
      <c r="J29" s="74" t="str">
        <f t="shared" si="3"/>
        <v/>
      </c>
      <c r="K29" s="74" t="str">
        <f t="shared" si="3"/>
        <v/>
      </c>
      <c r="L29" s="76" t="str">
        <f t="shared" si="3"/>
        <v/>
      </c>
      <c r="M29" s="55"/>
      <c r="N29" s="69"/>
      <c r="O29" s="69"/>
      <c r="P29" s="69"/>
      <c r="Q29" s="69"/>
      <c r="R29" s="69"/>
    </row>
    <row r="30" spans="1:54" ht="15.75" customHeight="1" thickBot="1" x14ac:dyDescent="0.4">
      <c r="B30" s="85" t="s">
        <v>56</v>
      </c>
      <c r="C30" s="75" t="str">
        <f t="shared" ref="C30:L30" si="4">IF(OR(C$25="",C$26="",C$32="",$C$37=""),"",IF(AND(MAX(C25,C26)&gt;2.4,OR(C32&gt;30,C29&gt;0.35)),"DŁUŻYCA",IF(C25*C26/0.96&lt;=1,"DO 1 MP",IF(C25*C26/0.96&gt;1,"&gt;1MP",0))))</f>
        <v/>
      </c>
      <c r="D30" s="75" t="str">
        <f t="shared" si="4"/>
        <v/>
      </c>
      <c r="E30" s="75" t="str">
        <f t="shared" si="4"/>
        <v/>
      </c>
      <c r="F30" s="75" t="str">
        <f t="shared" si="4"/>
        <v/>
      </c>
      <c r="G30" s="75" t="str">
        <f t="shared" si="4"/>
        <v/>
      </c>
      <c r="H30" s="75" t="str">
        <f t="shared" si="4"/>
        <v/>
      </c>
      <c r="I30" s="75" t="str">
        <f t="shared" si="4"/>
        <v/>
      </c>
      <c r="J30" s="75" t="str">
        <f t="shared" si="4"/>
        <v/>
      </c>
      <c r="K30" s="75" t="str">
        <f t="shared" si="4"/>
        <v/>
      </c>
      <c r="L30" s="77" t="str">
        <f t="shared" si="4"/>
        <v/>
      </c>
      <c r="M30" s="55"/>
      <c r="N30" s="69"/>
      <c r="O30" s="69"/>
      <c r="P30" s="69"/>
      <c r="Q30" s="69"/>
      <c r="R30" s="69"/>
    </row>
    <row r="31" spans="1:54" ht="15.75" customHeight="1" thickBot="1" x14ac:dyDescent="0.4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55"/>
      <c r="N31" s="54"/>
      <c r="O31" s="54"/>
      <c r="P31" s="54"/>
      <c r="Q31" s="54"/>
      <c r="R31" s="54"/>
    </row>
    <row r="32" spans="1:54" ht="15.75" customHeight="1" thickBot="1" x14ac:dyDescent="0.4">
      <c r="B32" s="10" t="s">
        <v>9</v>
      </c>
      <c r="C32" s="59"/>
      <c r="D32" s="60"/>
      <c r="E32" s="60"/>
      <c r="F32" s="60"/>
      <c r="G32" s="60"/>
      <c r="H32" s="60"/>
      <c r="I32" s="60"/>
      <c r="J32" s="60"/>
      <c r="K32" s="60"/>
      <c r="L32" s="61"/>
      <c r="M32" s="3">
        <f>SUM($C$32:$L$32)</f>
        <v>0</v>
      </c>
      <c r="N32" s="54"/>
      <c r="O32" s="54"/>
      <c r="P32" s="54"/>
      <c r="Q32" s="54"/>
      <c r="R32" s="54"/>
    </row>
    <row r="33" spans="2:18" ht="15.75" customHeight="1" thickBot="1" x14ac:dyDescent="0.4"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5"/>
      <c r="N33" s="54"/>
      <c r="O33" s="54"/>
      <c r="P33" s="54"/>
      <c r="Q33" s="54"/>
      <c r="R33" s="54"/>
    </row>
    <row r="34" spans="2:18" ht="15.75" customHeight="1" thickBot="1" x14ac:dyDescent="0.4">
      <c r="B34" s="10" t="s">
        <v>12</v>
      </c>
      <c r="C34" s="65">
        <f t="shared" ref="C34:L34" si="5">_xlfn.IFNA(IF(C$30="DO 1 MP",INDEX($C$5:$R$18,MATCH($C37,$A$5:$A$18),MATCH(C$32,$C$3:$R$3)),IF(C$30="DŁUŻYCA",INDEX($C$5:$R$18,MATCH($C37,$A$5:$A$18),MATCH(C$32,$C$3:$R$3))*2,INDEX($C$5:$R$18,MATCH($C37,$A$5:$A$18),MATCH(C$32,$C$3:$R$3))*1.5)),0)*C$28</f>
        <v>0</v>
      </c>
      <c r="D34" s="65">
        <f t="shared" si="5"/>
        <v>0</v>
      </c>
      <c r="E34" s="65">
        <f t="shared" si="5"/>
        <v>0</v>
      </c>
      <c r="F34" s="65">
        <f t="shared" si="5"/>
        <v>0</v>
      </c>
      <c r="G34" s="65">
        <f t="shared" si="5"/>
        <v>0</v>
      </c>
      <c r="H34" s="65">
        <f t="shared" si="5"/>
        <v>0</v>
      </c>
      <c r="I34" s="65">
        <f t="shared" si="5"/>
        <v>0</v>
      </c>
      <c r="J34" s="65">
        <f t="shared" si="5"/>
        <v>0</v>
      </c>
      <c r="K34" s="65">
        <f t="shared" si="5"/>
        <v>0</v>
      </c>
      <c r="L34" s="65">
        <f t="shared" si="5"/>
        <v>0</v>
      </c>
      <c r="M34" s="55"/>
      <c r="N34" s="54"/>
      <c r="O34" s="54"/>
      <c r="P34" s="54"/>
      <c r="Q34" s="54"/>
      <c r="R34" s="54"/>
    </row>
    <row r="35" spans="2:18" ht="15.75" customHeight="1" thickBot="1" x14ac:dyDescent="0.4">
      <c r="B35" s="98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55"/>
      <c r="N35" s="54"/>
      <c r="O35" s="54"/>
      <c r="P35" s="54"/>
      <c r="Q35" s="54"/>
      <c r="R35" s="54"/>
    </row>
    <row r="36" spans="2:18" ht="15.75" customHeight="1" thickBot="1" x14ac:dyDescent="0.4">
      <c r="B36" s="10" t="s">
        <v>68</v>
      </c>
      <c r="C36" s="100">
        <v>0</v>
      </c>
      <c r="D36" s="54"/>
      <c r="E36" s="54"/>
      <c r="F36" s="54"/>
      <c r="G36" s="54"/>
      <c r="H36" s="54"/>
      <c r="I36" s="54"/>
      <c r="J36" s="54"/>
      <c r="K36" s="54"/>
      <c r="L36" s="54"/>
      <c r="M36" s="55"/>
      <c r="N36" s="54"/>
      <c r="O36" s="54"/>
      <c r="P36" s="54"/>
      <c r="Q36" s="54"/>
      <c r="R36" s="54"/>
    </row>
    <row r="37" spans="2:18" ht="15.75" customHeight="1" thickBot="1" x14ac:dyDescent="0.4">
      <c r="B37" s="10" t="s">
        <v>10</v>
      </c>
      <c r="C37" s="62"/>
      <c r="E37" s="54"/>
      <c r="F37" s="54"/>
      <c r="G37" s="54"/>
      <c r="H37" s="2"/>
      <c r="I37" s="2"/>
      <c r="J37" s="2"/>
      <c r="K37" s="2"/>
      <c r="L37" s="2"/>
      <c r="M37" s="55"/>
      <c r="N37" s="54"/>
      <c r="O37" s="54"/>
      <c r="P37" s="54"/>
      <c r="Q37" s="54"/>
      <c r="R37" s="54"/>
    </row>
    <row r="38" spans="2:18" ht="15.75" hidden="1" customHeight="1" x14ac:dyDescent="0.35">
      <c r="B38" s="10" t="s">
        <v>11</v>
      </c>
      <c r="C38" s="63"/>
      <c r="D38" s="2"/>
      <c r="E38" s="2"/>
      <c r="F38" s="62">
        <v>300</v>
      </c>
      <c r="G38" s="2"/>
      <c r="H38" s="2"/>
      <c r="I38" s="2"/>
      <c r="J38" s="2"/>
      <c r="K38" s="2"/>
      <c r="L38" s="2"/>
      <c r="M38" s="55"/>
      <c r="N38" s="68"/>
      <c r="O38" s="68"/>
      <c r="P38" s="68"/>
      <c r="Q38" s="68"/>
      <c r="R38" s="68"/>
    </row>
    <row r="39" spans="2:18" ht="15.75" hidden="1" customHeight="1" thickBot="1" x14ac:dyDescent="0.4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55"/>
      <c r="N39" s="68"/>
      <c r="O39" s="68"/>
      <c r="P39" s="68"/>
      <c r="Q39" s="68"/>
      <c r="R39" s="68"/>
    </row>
    <row r="40" spans="2:18" ht="15.75" customHeight="1" thickBot="1" x14ac:dyDescent="0.4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2:18" ht="15.75" customHeight="1" thickTop="1" x14ac:dyDescent="0.35">
      <c r="B41" s="7" t="s">
        <v>13</v>
      </c>
      <c r="C41" s="115">
        <f>SUM($C$34:$L$34)</f>
        <v>0</v>
      </c>
      <c r="D41" s="11" t="s">
        <v>14</v>
      </c>
      <c r="E41" s="2"/>
      <c r="F41" s="2"/>
      <c r="G41" s="12" t="s">
        <v>60</v>
      </c>
      <c r="H41" s="13"/>
      <c r="I41" s="13"/>
      <c r="J41" s="13"/>
      <c r="K41" s="13"/>
      <c r="L41" s="14"/>
      <c r="M41" s="14"/>
      <c r="N41" s="14"/>
      <c r="O41" s="14"/>
      <c r="P41" s="14"/>
      <c r="Q41" s="14"/>
      <c r="R41" s="15"/>
    </row>
    <row r="42" spans="2:18" ht="15.75" customHeight="1" x14ac:dyDescent="0.35">
      <c r="B42" s="8" t="s">
        <v>70</v>
      </c>
      <c r="C42" s="66">
        <f>'USŁUGI DODATKOWE'!J13</f>
        <v>0</v>
      </c>
      <c r="D42" s="64">
        <v>0.25</v>
      </c>
      <c r="E42" s="2"/>
      <c r="F42" s="2"/>
      <c r="G42" s="73" t="s">
        <v>61</v>
      </c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7"/>
    </row>
    <row r="43" spans="2:18" ht="15.75" customHeight="1" x14ac:dyDescent="0.35">
      <c r="B43" s="8" t="s">
        <v>15</v>
      </c>
      <c r="C43" s="66">
        <f>IFERROR(SUM($C$41:$C$42)*D43,"")</f>
        <v>0</v>
      </c>
      <c r="D43" s="64">
        <v>0.26179999999999998</v>
      </c>
      <c r="E43" s="2"/>
      <c r="F43" s="2"/>
      <c r="G43" s="73" t="s">
        <v>62</v>
      </c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7"/>
    </row>
    <row r="44" spans="2:18" ht="15.75" customHeight="1" x14ac:dyDescent="0.35">
      <c r="B44" s="8" t="s">
        <v>16</v>
      </c>
      <c r="C44" s="66">
        <f>IFERROR(SUM($C$41:$C$42)*D44,"")</f>
        <v>0</v>
      </c>
      <c r="D44" s="64">
        <v>0.1129</v>
      </c>
      <c r="E44" s="2"/>
      <c r="F44" s="2"/>
      <c r="G44" s="73" t="s">
        <v>63</v>
      </c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7"/>
    </row>
    <row r="45" spans="2:18" ht="15.75" customHeight="1" thickBot="1" x14ac:dyDescent="0.4">
      <c r="B45" s="8" t="s">
        <v>17</v>
      </c>
      <c r="C45" s="66">
        <f ca="1">IFERROR(SUM($C$41:$C$42)*D45,"")</f>
        <v>0</v>
      </c>
      <c r="D45" s="126">
        <f ca="1">VLOOKUP('USŁUGI DODATKOWE'!$F$30,'USŁUGI DODATKOWE'!$E$34:$G$41,3,TRUE)</f>
        <v>0</v>
      </c>
      <c r="E45" s="2"/>
      <c r="F45" s="2"/>
      <c r="G45" s="19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1"/>
    </row>
    <row r="46" spans="2:18" ht="15.75" customHeight="1" thickTop="1" thickBot="1" x14ac:dyDescent="0.4">
      <c r="B46" s="9" t="s">
        <v>18</v>
      </c>
      <c r="C46" s="66">
        <f>IFERROR('USŁUGI DODATKOWE'!$F$21,"")</f>
        <v>0</v>
      </c>
      <c r="D46" s="94"/>
      <c r="G46" s="22" t="s">
        <v>20</v>
      </c>
    </row>
    <row r="47" spans="2:18" ht="15.75" customHeight="1" thickBot="1" x14ac:dyDescent="0.4">
      <c r="B47" s="9" t="s">
        <v>19</v>
      </c>
      <c r="C47" s="67">
        <f ca="1">IFERROR(C41+C43+C44+C45+C46,"")</f>
        <v>0</v>
      </c>
      <c r="D47" s="18"/>
    </row>
    <row r="48" spans="2:1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</sheetData>
  <sheetProtection algorithmName="SHA-512" hashValue="2X4tLgqvAj4KsfRsX7ZhYT5vgRQpTwcMIvOMfBP+8TAv1W/NIVJ91oNYB2yqmsJ8ZwJ17ztu9xqDjPG3JnPLAg==" saltValue="tQw74e3NpoaZvVAINs+vXA==" spinCount="100000" sheet="1" objects="1" scenarios="1"/>
  <mergeCells count="4">
    <mergeCell ref="B2:R2"/>
    <mergeCell ref="B22:L22"/>
    <mergeCell ref="T2:AJ2"/>
    <mergeCell ref="AL2:BB2"/>
  </mergeCells>
  <dataValidations xWindow="367" yWindow="536" count="3">
    <dataValidation type="decimal" allowBlank="1" showInputMessage="1" showErrorMessage="1" prompt="Maksymalna długość parametru - Szczegóły w 'Warunki Wycen'" sqref="C25:D26" xr:uid="{00000000-0002-0000-0000-000000000000}">
      <formula1>0.01</formula1>
      <formula2>6</formula2>
    </dataValidation>
    <dataValidation type="decimal" allowBlank="1" showInputMessage="1" showErrorMessage="1" prompt="Maksymalna długość parametru - Szczegóły w 'Warunki Wycen'" sqref="E25:L26" xr:uid="{00000000-0002-0000-0000-000002000000}">
      <formula1>0.01</formula1>
      <formula2>4</formula2>
    </dataValidation>
    <dataValidation type="decimal" allowBlank="1" showInputMessage="1" showErrorMessage="1" prompt="Maksymalny wysyokość parametru - Szczegóły w 'Warunki wycen'" sqref="C27:L27 C29:L29" xr:uid="{00000000-0002-0000-0000-000001000000}">
      <formula1>0.01</formula1>
      <formula2>2.3</formula2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N1006"/>
  <sheetViews>
    <sheetView showGridLines="0" zoomScale="58" workbookViewId="0">
      <selection activeCell="C17" sqref="C17"/>
    </sheetView>
  </sheetViews>
  <sheetFormatPr defaultColWidth="14.453125" defaultRowHeight="15" customHeight="1" x14ac:dyDescent="0.35"/>
  <cols>
    <col min="1" max="1" width="3.26953125" customWidth="1"/>
    <col min="2" max="2" width="74.81640625" style="87" customWidth="1"/>
    <col min="3" max="3" width="13.81640625" customWidth="1"/>
    <col min="4" max="4" width="83.81640625" customWidth="1"/>
    <col min="5" max="5" width="14.7265625" style="70" customWidth="1"/>
    <col min="6" max="6" width="23.453125" customWidth="1"/>
    <col min="7" max="7" width="11.1796875" customWidth="1"/>
    <col min="8" max="8" width="7.7265625" customWidth="1"/>
    <col min="9" max="9" width="9" hidden="1" customWidth="1"/>
    <col min="10" max="10" width="15.453125" hidden="1" customWidth="1"/>
    <col min="11" max="13" width="10.26953125" hidden="1" customWidth="1"/>
    <col min="14" max="26" width="55.26953125" customWidth="1"/>
  </cols>
  <sheetData>
    <row r="1" spans="1:10" ht="14.5" x14ac:dyDescent="0.35">
      <c r="A1" s="23"/>
      <c r="E1" s="23"/>
      <c r="F1" s="23"/>
      <c r="G1" s="23"/>
    </row>
    <row r="2" spans="1:10" ht="14.5" x14ac:dyDescent="0.35">
      <c r="A2" s="24" t="s">
        <v>21</v>
      </c>
      <c r="B2" s="24" t="s">
        <v>22</v>
      </c>
      <c r="C2" s="24" t="s">
        <v>23</v>
      </c>
      <c r="D2" s="24" t="s">
        <v>24</v>
      </c>
      <c r="E2" s="24" t="s">
        <v>25</v>
      </c>
      <c r="F2" s="24" t="s">
        <v>26</v>
      </c>
      <c r="G2" s="25" t="s">
        <v>26</v>
      </c>
    </row>
    <row r="3" spans="1:10" ht="14.5" x14ac:dyDescent="0.35">
      <c r="A3" s="152">
        <v>1</v>
      </c>
      <c r="B3" s="152" t="s">
        <v>27</v>
      </c>
      <c r="C3" s="26">
        <v>12</v>
      </c>
      <c r="D3" s="29" t="s">
        <v>28</v>
      </c>
      <c r="E3" s="95"/>
      <c r="F3" s="28">
        <f t="shared" ref="F3:F5" si="0">IF(I3=FALSE,0,C3)</f>
        <v>0</v>
      </c>
      <c r="G3" s="23"/>
      <c r="I3" s="23" t="b">
        <f t="shared" ref="I3:I13" si="1">IF(E3="tak",TRUE,FALSE)</f>
        <v>0</v>
      </c>
      <c r="J3" t="s">
        <v>65</v>
      </c>
    </row>
    <row r="4" spans="1:10" ht="14.5" x14ac:dyDescent="0.35">
      <c r="A4" s="153"/>
      <c r="B4" s="155"/>
      <c r="C4" s="26">
        <v>2</v>
      </c>
      <c r="D4" s="29" t="s">
        <v>29</v>
      </c>
      <c r="E4" s="95"/>
      <c r="F4" s="28">
        <f t="shared" si="0"/>
        <v>0</v>
      </c>
      <c r="G4" s="23"/>
      <c r="I4" s="23" t="b">
        <f t="shared" si="1"/>
        <v>0</v>
      </c>
      <c r="J4" t="s">
        <v>66</v>
      </c>
    </row>
    <row r="5" spans="1:10" ht="14.5" x14ac:dyDescent="0.35">
      <c r="A5" s="154"/>
      <c r="B5" s="156"/>
      <c r="C5" s="26">
        <v>0</v>
      </c>
      <c r="D5" s="29" t="s">
        <v>30</v>
      </c>
      <c r="E5" s="95"/>
      <c r="F5" s="28">
        <f t="shared" si="0"/>
        <v>0</v>
      </c>
      <c r="G5" s="23"/>
      <c r="I5" s="23" t="b">
        <f t="shared" si="1"/>
        <v>0</v>
      </c>
    </row>
    <row r="6" spans="1:10" ht="14.5" x14ac:dyDescent="0.35">
      <c r="A6" s="30">
        <v>2</v>
      </c>
      <c r="B6" s="30" t="s">
        <v>31</v>
      </c>
      <c r="C6" s="31">
        <v>4.4999999999999997E-3</v>
      </c>
      <c r="D6" s="27" t="s">
        <v>32</v>
      </c>
      <c r="E6" s="95"/>
      <c r="F6" s="28">
        <f>IF(I6=FALSE,0,MAX(9,C6*KALKULATOR!$C$36))</f>
        <v>0</v>
      </c>
      <c r="G6" s="23"/>
      <c r="I6" s="23" t="b">
        <f t="shared" si="1"/>
        <v>0</v>
      </c>
    </row>
    <row r="7" spans="1:10" ht="14.5" x14ac:dyDescent="0.35">
      <c r="A7" s="32">
        <v>3</v>
      </c>
      <c r="B7" s="32" t="s">
        <v>33</v>
      </c>
      <c r="C7" s="33">
        <v>5.3E-3</v>
      </c>
      <c r="D7" s="29" t="s">
        <v>34</v>
      </c>
      <c r="E7" s="95"/>
      <c r="F7" s="28">
        <f>IF(I7=FALSE,0,MAX(15,C7*KALKULATOR!$C$36))</f>
        <v>0</v>
      </c>
      <c r="G7" s="23"/>
      <c r="I7" s="23" t="b">
        <f t="shared" si="1"/>
        <v>0</v>
      </c>
    </row>
    <row r="8" spans="1:10" ht="26" x14ac:dyDescent="0.35">
      <c r="A8" s="30">
        <v>4</v>
      </c>
      <c r="B8" s="88" t="s">
        <v>35</v>
      </c>
      <c r="C8" s="34">
        <v>10</v>
      </c>
      <c r="D8" s="27" t="s">
        <v>36</v>
      </c>
      <c r="E8" s="95"/>
      <c r="F8" s="28">
        <f>IF(I8=FALSE,0,C8*SUM(KALKULATOR!$C$28:$L$28))</f>
        <v>0</v>
      </c>
      <c r="G8" s="23"/>
      <c r="I8" s="23" t="b">
        <f t="shared" si="1"/>
        <v>0</v>
      </c>
    </row>
    <row r="9" spans="1:10" ht="25" x14ac:dyDescent="0.35">
      <c r="A9" s="32">
        <v>5</v>
      </c>
      <c r="B9" s="32" t="s">
        <v>37</v>
      </c>
      <c r="C9" s="26">
        <v>1</v>
      </c>
      <c r="D9" s="29" t="s">
        <v>38</v>
      </c>
      <c r="E9" s="95"/>
      <c r="F9" s="28">
        <f t="shared" ref="F9:F10" si="2">IF(I9=FALSE,0,C9)</f>
        <v>0</v>
      </c>
      <c r="G9" s="23"/>
      <c r="I9" s="23" t="b">
        <f t="shared" si="1"/>
        <v>0</v>
      </c>
    </row>
    <row r="10" spans="1:10" ht="14.5" x14ac:dyDescent="0.35">
      <c r="A10" s="30">
        <v>6</v>
      </c>
      <c r="B10" s="30" t="s">
        <v>39</v>
      </c>
      <c r="C10" s="34">
        <v>20</v>
      </c>
      <c r="D10" s="27" t="s">
        <v>40</v>
      </c>
      <c r="E10" s="95"/>
      <c r="F10" s="28">
        <f t="shared" si="2"/>
        <v>0</v>
      </c>
      <c r="G10" s="23"/>
      <c r="I10" s="23" t="b">
        <f t="shared" si="1"/>
        <v>0</v>
      </c>
    </row>
    <row r="11" spans="1:10" ht="14.5" x14ac:dyDescent="0.35">
      <c r="A11" s="32">
        <v>7</v>
      </c>
      <c r="B11" s="32" t="s">
        <v>41</v>
      </c>
      <c r="C11" s="35">
        <v>0.4</v>
      </c>
      <c r="D11" s="29" t="s">
        <v>42</v>
      </c>
      <c r="E11" s="95"/>
      <c r="F11" s="28">
        <f>IF(I11=FALSE,0,C11*KALKULATOR!$C$41)</f>
        <v>0</v>
      </c>
      <c r="G11" s="23"/>
      <c r="I11" s="23" t="b">
        <f t="shared" si="1"/>
        <v>0</v>
      </c>
    </row>
    <row r="12" spans="1:10" ht="14.5" x14ac:dyDescent="0.35">
      <c r="A12" s="30">
        <v>8</v>
      </c>
      <c r="B12" s="89" t="s">
        <v>43</v>
      </c>
      <c r="C12" s="36">
        <v>0.4</v>
      </c>
      <c r="D12" s="27" t="s">
        <v>42</v>
      </c>
      <c r="E12" s="95"/>
      <c r="F12" s="28">
        <f>IF(I12=FALSE,0,C12*KALKULATOR!$C$41)</f>
        <v>0</v>
      </c>
      <c r="G12" s="23"/>
      <c r="I12" s="23" t="b">
        <f t="shared" si="1"/>
        <v>0</v>
      </c>
    </row>
    <row r="13" spans="1:10" ht="25.5" customHeight="1" x14ac:dyDescent="0.35">
      <c r="A13" s="152">
        <v>9</v>
      </c>
      <c r="B13" s="90" t="s">
        <v>44</v>
      </c>
      <c r="C13" s="157">
        <v>0.25</v>
      </c>
      <c r="D13" s="152" t="s">
        <v>42</v>
      </c>
      <c r="E13" s="147"/>
      <c r="F13" s="149">
        <f>IF(I13=FALSE,0,C13*KALKULATOR!$C$41)</f>
        <v>0</v>
      </c>
      <c r="G13" s="23"/>
      <c r="I13" s="151" t="b">
        <f t="shared" si="1"/>
        <v>0</v>
      </c>
      <c r="J13" s="113">
        <f>F13</f>
        <v>0</v>
      </c>
    </row>
    <row r="14" spans="1:10" ht="51" customHeight="1" x14ac:dyDescent="0.35">
      <c r="A14" s="154"/>
      <c r="B14" s="32" t="s">
        <v>45</v>
      </c>
      <c r="C14" s="158"/>
      <c r="D14" s="158"/>
      <c r="E14" s="148"/>
      <c r="F14" s="150"/>
      <c r="G14" s="23"/>
      <c r="I14" s="151"/>
      <c r="J14" s="114"/>
    </row>
    <row r="15" spans="1:10" ht="14.5" x14ac:dyDescent="0.35">
      <c r="A15" s="32">
        <v>10</v>
      </c>
      <c r="B15" s="91" t="s">
        <v>46</v>
      </c>
      <c r="C15" s="26">
        <v>40</v>
      </c>
      <c r="D15" s="29" t="s">
        <v>47</v>
      </c>
      <c r="E15" s="95"/>
      <c r="F15" s="28">
        <f>IF(I15=FALSE,0,C15)</f>
        <v>0</v>
      </c>
      <c r="G15" s="23"/>
      <c r="I15" s="23" t="b">
        <f t="shared" ref="I15:I20" si="3">IF(E15="tak",TRUE,FALSE)</f>
        <v>0</v>
      </c>
    </row>
    <row r="16" spans="1:10" ht="14.5" x14ac:dyDescent="0.35">
      <c r="A16" s="30">
        <v>11</v>
      </c>
      <c r="B16" s="30" t="s">
        <v>48</v>
      </c>
      <c r="C16" s="36">
        <v>0.25</v>
      </c>
      <c r="D16" s="27" t="s">
        <v>42</v>
      </c>
      <c r="E16" s="95"/>
      <c r="F16" s="28">
        <f>IF(I16=FALSE,0,$C$16*KALKULATOR!$C$41)</f>
        <v>0</v>
      </c>
      <c r="G16" s="23"/>
      <c r="I16" s="23" t="b">
        <f t="shared" si="3"/>
        <v>0</v>
      </c>
    </row>
    <row r="17" spans="1:14" ht="65" x14ac:dyDescent="0.35">
      <c r="A17" s="32">
        <v>12</v>
      </c>
      <c r="B17" s="92" t="s">
        <v>49</v>
      </c>
      <c r="C17" s="35">
        <v>0.25</v>
      </c>
      <c r="D17" s="29" t="s">
        <v>42</v>
      </c>
      <c r="E17" s="95"/>
      <c r="F17" s="28">
        <f>IF(I17=FALSE,0,C17*KALKULATOR!$C$41)</f>
        <v>0</v>
      </c>
      <c r="G17" s="23"/>
      <c r="I17" s="23" t="b">
        <f t="shared" si="3"/>
        <v>0</v>
      </c>
    </row>
    <row r="18" spans="1:14" ht="14.5" x14ac:dyDescent="0.35">
      <c r="A18" s="97">
        <v>13</v>
      </c>
      <c r="B18" s="97" t="s">
        <v>50</v>
      </c>
      <c r="C18" s="101">
        <v>40</v>
      </c>
      <c r="D18" s="102" t="s">
        <v>51</v>
      </c>
      <c r="E18" s="96"/>
      <c r="F18" s="86">
        <f>IF(I18=FALSE,0,40*SUM(KALKULATOR!$C$28:$L$28))</f>
        <v>0</v>
      </c>
      <c r="G18" s="23"/>
      <c r="I18" s="23" t="b">
        <f t="shared" si="3"/>
        <v>0</v>
      </c>
    </row>
    <row r="19" spans="1:14" ht="25" x14ac:dyDescent="0.35">
      <c r="A19" s="108">
        <v>14</v>
      </c>
      <c r="B19" s="108" t="s">
        <v>52</v>
      </c>
      <c r="C19" s="109">
        <v>0.2</v>
      </c>
      <c r="D19" s="110" t="s">
        <v>53</v>
      </c>
      <c r="E19" s="111"/>
      <c r="F19" s="93">
        <f>IF(I19=FALSE,0,C19*KALKULATOR!$C$41)</f>
        <v>0</v>
      </c>
      <c r="G19" s="25"/>
      <c r="I19" s="23" t="b">
        <f t="shared" si="3"/>
        <v>0</v>
      </c>
    </row>
    <row r="20" spans="1:14" ht="14.5" x14ac:dyDescent="0.35">
      <c r="A20" s="112">
        <v>15</v>
      </c>
      <c r="B20" s="112" t="s">
        <v>69</v>
      </c>
      <c r="C20" s="117" t="s">
        <v>83</v>
      </c>
      <c r="D20" s="117" t="s">
        <v>83</v>
      </c>
      <c r="E20" s="111"/>
      <c r="F20" s="93">
        <f>IF(I20=FALSE,0,IF(KALKULATOR!$M$32&lt;='USŁUGI DODATKOWE'!$L$27,VLOOKUP(KALKULATOR!$M$32,'USŁUGI DODATKOWE'!$K$21:$M$27,3,TRUE),IF(KALKULATOR!$M$32&lt;='USŁUGI DODATKOWE'!$L$31,MAX('USŁUGI DODATKOWE'!$M$31,0.6*KALKULATOR!$M$32),MAX(KALKULATOR!$M$32*0.5,'USŁUGI DODATKOWE'!$M$32))))</f>
        <v>0</v>
      </c>
      <c r="G20" s="25"/>
      <c r="I20" s="23" t="b">
        <f t="shared" si="3"/>
        <v>0</v>
      </c>
    </row>
    <row r="21" spans="1:14" ht="14.5" x14ac:dyDescent="0.35">
      <c r="A21" s="103"/>
      <c r="B21" s="104"/>
      <c r="C21" s="105"/>
      <c r="D21" s="105"/>
      <c r="E21" s="106" t="s">
        <v>67</v>
      </c>
      <c r="F21" s="107">
        <f>SUM(F3:F12)+SUM($F$15:$F$20)</f>
        <v>0</v>
      </c>
      <c r="G21" s="23"/>
      <c r="K21">
        <v>0.01</v>
      </c>
      <c r="L21">
        <v>31.5</v>
      </c>
      <c r="M21">
        <v>0</v>
      </c>
    </row>
    <row r="22" spans="1:14" ht="15.75" customHeight="1" x14ac:dyDescent="0.35">
      <c r="A22" s="23"/>
      <c r="E22" s="23"/>
      <c r="F22" s="23"/>
      <c r="G22" s="23"/>
      <c r="K22">
        <f>$K$21+L21</f>
        <v>31.51</v>
      </c>
      <c r="L22">
        <v>45</v>
      </c>
      <c r="M22">
        <v>35</v>
      </c>
    </row>
    <row r="23" spans="1:14" ht="25" x14ac:dyDescent="0.35">
      <c r="A23" s="166">
        <v>16</v>
      </c>
      <c r="B23" s="164" t="s">
        <v>71</v>
      </c>
      <c r="C23" s="162" t="s">
        <v>76</v>
      </c>
      <c r="D23" s="109" t="s">
        <v>77</v>
      </c>
      <c r="E23" s="23"/>
      <c r="F23" s="23"/>
      <c r="G23" s="23"/>
      <c r="K23">
        <f t="shared" ref="K23:K32" si="4">$K$21+L22</f>
        <v>45.01</v>
      </c>
      <c r="L23">
        <v>60</v>
      </c>
      <c r="M23">
        <v>42</v>
      </c>
    </row>
    <row r="24" spans="1:14" ht="14.5" x14ac:dyDescent="0.35">
      <c r="A24" s="167"/>
      <c r="B24" s="165"/>
      <c r="C24" s="163"/>
      <c r="D24" s="116" t="s">
        <v>75</v>
      </c>
      <c r="E24" s="23"/>
      <c r="F24" s="23"/>
      <c r="G24" s="23"/>
    </row>
    <row r="25" spans="1:14" ht="21" customHeight="1" x14ac:dyDescent="0.35">
      <c r="A25" s="166">
        <v>17</v>
      </c>
      <c r="B25" s="166" t="s">
        <v>72</v>
      </c>
      <c r="C25" s="162" t="s">
        <v>76</v>
      </c>
      <c r="D25" s="109" t="s">
        <v>74</v>
      </c>
      <c r="E25" s="23"/>
      <c r="F25" s="23"/>
      <c r="G25" s="23"/>
      <c r="K25">
        <f>$K$21+L23</f>
        <v>60.01</v>
      </c>
      <c r="L25">
        <v>75</v>
      </c>
      <c r="M25">
        <v>49</v>
      </c>
    </row>
    <row r="26" spans="1:14" ht="14.5" x14ac:dyDescent="0.35">
      <c r="A26" s="167"/>
      <c r="B26" s="167"/>
      <c r="C26" s="163"/>
      <c r="D26" s="116" t="s">
        <v>78</v>
      </c>
      <c r="E26" s="23"/>
      <c r="F26" s="23"/>
      <c r="G26" s="23"/>
    </row>
    <row r="27" spans="1:14" ht="25" x14ac:dyDescent="0.35">
      <c r="A27" s="159">
        <v>18</v>
      </c>
      <c r="B27" s="160" t="s">
        <v>73</v>
      </c>
      <c r="C27" s="161">
        <v>5.8000000000000003E-2</v>
      </c>
      <c r="D27" s="109" t="s">
        <v>80</v>
      </c>
      <c r="E27" s="23"/>
      <c r="F27" s="23"/>
      <c r="G27" s="23"/>
      <c r="K27">
        <f>$K$21+L25</f>
        <v>75.010000000000005</v>
      </c>
      <c r="L27">
        <v>90</v>
      </c>
      <c r="M27">
        <v>57</v>
      </c>
    </row>
    <row r="28" spans="1:14" ht="25" x14ac:dyDescent="0.35">
      <c r="A28" s="159"/>
      <c r="B28" s="160"/>
      <c r="C28" s="161"/>
      <c r="D28" s="109" t="s">
        <v>82</v>
      </c>
      <c r="E28" s="23"/>
      <c r="F28" s="23"/>
      <c r="G28" s="23"/>
    </row>
    <row r="29" spans="1:14" ht="25" x14ac:dyDescent="0.35">
      <c r="A29" s="159"/>
      <c r="B29" s="160"/>
      <c r="C29" s="161"/>
      <c r="D29" s="109" t="s">
        <v>81</v>
      </c>
      <c r="E29" s="25"/>
      <c r="F29" s="25"/>
      <c r="G29" s="25"/>
    </row>
    <row r="30" spans="1:14" ht="14.5" x14ac:dyDescent="0.35">
      <c r="A30" s="159"/>
      <c r="B30" s="160"/>
      <c r="C30" s="161"/>
      <c r="D30" s="109" t="s">
        <v>79</v>
      </c>
      <c r="E30" s="25"/>
      <c r="F30" s="119">
        <f ca="1">TODAY()</f>
        <v>45481</v>
      </c>
      <c r="G30" s="25"/>
    </row>
    <row r="31" spans="1:14" ht="15.75" customHeight="1" x14ac:dyDescent="0.35">
      <c r="A31" s="23"/>
      <c r="E31" s="25"/>
      <c r="F31" s="25"/>
      <c r="G31" s="25"/>
      <c r="K31">
        <f>$K$21+L27</f>
        <v>90.01</v>
      </c>
      <c r="L31">
        <v>240</v>
      </c>
      <c r="M31">
        <v>57</v>
      </c>
    </row>
    <row r="32" spans="1:14" ht="14.5" x14ac:dyDescent="0.35">
      <c r="A32" s="23"/>
      <c r="E32" s="120"/>
      <c r="F32" s="25"/>
      <c r="G32" s="25"/>
      <c r="K32">
        <f t="shared" si="4"/>
        <v>240.01</v>
      </c>
      <c r="L32">
        <v>800</v>
      </c>
      <c r="M32">
        <v>144</v>
      </c>
      <c r="N32" s="118"/>
    </row>
    <row r="33" spans="1:7" ht="15.75" customHeight="1" x14ac:dyDescent="0.35">
      <c r="A33" s="23"/>
      <c r="E33" s="25"/>
      <c r="F33" s="25"/>
      <c r="G33" s="25"/>
    </row>
    <row r="34" spans="1:7" ht="15.75" customHeight="1" x14ac:dyDescent="0.35">
      <c r="A34" s="23"/>
      <c r="E34" s="119">
        <v>45292</v>
      </c>
      <c r="F34" s="119">
        <f>E35-1</f>
        <v>45375</v>
      </c>
      <c r="G34" s="121">
        <v>0</v>
      </c>
    </row>
    <row r="35" spans="1:7" ht="15.75" customHeight="1" x14ac:dyDescent="0.35">
      <c r="A35" s="23"/>
      <c r="E35" s="119">
        <v>45376</v>
      </c>
      <c r="F35" s="119">
        <v>45390</v>
      </c>
      <c r="G35" s="122">
        <v>5.8000000000000003E-2</v>
      </c>
    </row>
    <row r="36" spans="1:7" ht="15.75" customHeight="1" x14ac:dyDescent="0.35">
      <c r="A36" s="23"/>
      <c r="E36" s="123">
        <f>F35+1</f>
        <v>45391</v>
      </c>
      <c r="F36" s="124">
        <f>E37-1</f>
        <v>45405</v>
      </c>
      <c r="G36" s="125">
        <v>0</v>
      </c>
    </row>
    <row r="37" spans="1:7" ht="15.75" customHeight="1" x14ac:dyDescent="0.35">
      <c r="A37" s="23"/>
      <c r="E37" s="119">
        <v>45406</v>
      </c>
      <c r="F37" s="119">
        <v>45422</v>
      </c>
      <c r="G37" s="122">
        <v>5.8000000000000003E-2</v>
      </c>
    </row>
    <row r="38" spans="1:7" ht="15.75" customHeight="1" x14ac:dyDescent="0.35">
      <c r="A38" s="23"/>
      <c r="E38" s="123">
        <f>F37+1</f>
        <v>45423</v>
      </c>
      <c r="F38" s="124">
        <f>E39-1</f>
        <v>45434</v>
      </c>
      <c r="G38" s="125">
        <v>0</v>
      </c>
    </row>
    <row r="39" spans="1:7" ht="15.75" customHeight="1" x14ac:dyDescent="0.35">
      <c r="A39" s="23"/>
      <c r="E39" s="119">
        <v>45435</v>
      </c>
      <c r="F39" s="119">
        <v>45449</v>
      </c>
      <c r="G39" s="122">
        <v>5.8000000000000003E-2</v>
      </c>
    </row>
    <row r="40" spans="1:7" ht="15.75" customHeight="1" x14ac:dyDescent="0.35">
      <c r="A40" s="23"/>
      <c r="E40" s="123">
        <f>F39+1</f>
        <v>45450</v>
      </c>
      <c r="F40" s="124">
        <f>E41-1</f>
        <v>45535</v>
      </c>
      <c r="G40" s="125">
        <v>0</v>
      </c>
    </row>
    <row r="41" spans="1:7" ht="15.75" customHeight="1" x14ac:dyDescent="0.35">
      <c r="A41" s="23"/>
      <c r="E41" s="119">
        <v>45536</v>
      </c>
      <c r="F41" s="119">
        <v>45657</v>
      </c>
      <c r="G41" s="122">
        <v>5.8000000000000003E-2</v>
      </c>
    </row>
    <row r="42" spans="1:7" ht="15.75" customHeight="1" x14ac:dyDescent="0.35">
      <c r="A42" s="23"/>
      <c r="E42" s="25"/>
      <c r="F42" s="25"/>
      <c r="G42" s="25"/>
    </row>
    <row r="43" spans="1:7" ht="15.75" customHeight="1" x14ac:dyDescent="0.35">
      <c r="A43" s="23"/>
      <c r="E43" s="25"/>
      <c r="F43" s="25"/>
      <c r="G43" s="25"/>
    </row>
    <row r="44" spans="1:7" ht="15.75" customHeight="1" x14ac:dyDescent="0.35">
      <c r="A44" s="23"/>
      <c r="E44" s="25"/>
      <c r="F44" s="25"/>
      <c r="G44" s="25"/>
    </row>
    <row r="45" spans="1:7" ht="15.75" customHeight="1" x14ac:dyDescent="0.35">
      <c r="A45" s="23"/>
      <c r="E45" s="23"/>
      <c r="F45" s="23"/>
      <c r="G45" s="23"/>
    </row>
    <row r="46" spans="1:7" ht="15.75" customHeight="1" x14ac:dyDescent="0.35">
      <c r="A46" s="23"/>
      <c r="E46" s="23"/>
      <c r="F46" s="23"/>
      <c r="G46" s="23"/>
    </row>
    <row r="47" spans="1:7" ht="15.75" customHeight="1" x14ac:dyDescent="0.35">
      <c r="A47" s="23"/>
      <c r="E47" s="23"/>
      <c r="F47" s="23"/>
      <c r="G47" s="23"/>
    </row>
    <row r="48" spans="1:7" ht="15.75" customHeight="1" x14ac:dyDescent="0.35">
      <c r="A48" s="23"/>
      <c r="E48" s="23"/>
      <c r="F48" s="23"/>
      <c r="G48" s="23"/>
    </row>
    <row r="49" spans="1:7" ht="15.75" customHeight="1" x14ac:dyDescent="0.35">
      <c r="A49" s="23"/>
      <c r="E49" s="23"/>
      <c r="F49" s="23"/>
      <c r="G49" s="23"/>
    </row>
    <row r="50" spans="1:7" ht="15.75" customHeight="1" x14ac:dyDescent="0.35">
      <c r="A50" s="23"/>
      <c r="E50" s="23"/>
      <c r="F50" s="23"/>
      <c r="G50" s="23"/>
    </row>
    <row r="51" spans="1:7" ht="15.75" customHeight="1" x14ac:dyDescent="0.35">
      <c r="A51" s="23"/>
      <c r="E51" s="23"/>
      <c r="F51" s="23"/>
      <c r="G51" s="23"/>
    </row>
    <row r="52" spans="1:7" ht="15.75" customHeight="1" x14ac:dyDescent="0.35">
      <c r="A52" s="23"/>
      <c r="E52" s="23"/>
      <c r="F52" s="23"/>
      <c r="G52" s="23"/>
    </row>
    <row r="53" spans="1:7" ht="15.75" customHeight="1" x14ac:dyDescent="0.35">
      <c r="A53" s="23"/>
      <c r="E53" s="23"/>
      <c r="F53" s="23"/>
      <c r="G53" s="23"/>
    </row>
    <row r="54" spans="1:7" ht="15.75" customHeight="1" x14ac:dyDescent="0.35">
      <c r="A54" s="23"/>
      <c r="E54" s="23"/>
      <c r="F54" s="23"/>
      <c r="G54" s="23"/>
    </row>
    <row r="55" spans="1:7" ht="15.75" customHeight="1" x14ac:dyDescent="0.35">
      <c r="A55" s="23"/>
      <c r="E55" s="23"/>
      <c r="F55" s="23"/>
      <c r="G55" s="23"/>
    </row>
    <row r="56" spans="1:7" ht="15.75" customHeight="1" x14ac:dyDescent="0.35">
      <c r="A56" s="23"/>
      <c r="E56" s="23"/>
      <c r="F56" s="23"/>
      <c r="G56" s="23"/>
    </row>
    <row r="57" spans="1:7" ht="15.75" customHeight="1" x14ac:dyDescent="0.35">
      <c r="A57" s="23"/>
      <c r="E57" s="23"/>
      <c r="F57" s="23"/>
      <c r="G57" s="23"/>
    </row>
    <row r="58" spans="1:7" ht="15.75" customHeight="1" x14ac:dyDescent="0.35">
      <c r="A58" s="23"/>
      <c r="E58" s="23"/>
      <c r="F58" s="23"/>
      <c r="G58" s="23"/>
    </row>
    <row r="59" spans="1:7" ht="15.75" customHeight="1" x14ac:dyDescent="0.35">
      <c r="A59" s="23"/>
      <c r="E59" s="23"/>
      <c r="F59" s="23"/>
      <c r="G59" s="23"/>
    </row>
    <row r="60" spans="1:7" ht="15.75" customHeight="1" x14ac:dyDescent="0.35">
      <c r="A60" s="23"/>
      <c r="E60" s="23"/>
      <c r="F60" s="23"/>
      <c r="G60" s="23"/>
    </row>
    <row r="61" spans="1:7" ht="15.75" customHeight="1" x14ac:dyDescent="0.35">
      <c r="A61" s="23"/>
      <c r="E61" s="23"/>
      <c r="F61" s="23"/>
      <c r="G61" s="23"/>
    </row>
    <row r="62" spans="1:7" ht="15.75" customHeight="1" x14ac:dyDescent="0.35">
      <c r="A62" s="23"/>
      <c r="E62" s="23"/>
      <c r="F62" s="23"/>
      <c r="G62" s="23"/>
    </row>
    <row r="63" spans="1:7" ht="15.75" customHeight="1" x14ac:dyDescent="0.35">
      <c r="A63" s="23"/>
      <c r="E63" s="23"/>
      <c r="F63" s="23"/>
      <c r="G63" s="23"/>
    </row>
    <row r="64" spans="1:7" ht="15.75" customHeight="1" x14ac:dyDescent="0.35">
      <c r="A64" s="23"/>
      <c r="E64" s="23"/>
      <c r="F64" s="23"/>
      <c r="G64" s="23"/>
    </row>
    <row r="65" spans="1:7" ht="15.75" customHeight="1" x14ac:dyDescent="0.35">
      <c r="A65" s="23"/>
      <c r="E65" s="23"/>
      <c r="F65" s="23"/>
      <c r="G65" s="23"/>
    </row>
    <row r="66" spans="1:7" ht="15.75" customHeight="1" x14ac:dyDescent="0.35">
      <c r="A66" s="23"/>
      <c r="E66" s="23"/>
      <c r="F66" s="23"/>
      <c r="G66" s="23"/>
    </row>
    <row r="67" spans="1:7" ht="15.75" customHeight="1" x14ac:dyDescent="0.35">
      <c r="A67" s="23"/>
      <c r="E67" s="23"/>
      <c r="F67" s="23"/>
      <c r="G67" s="23"/>
    </row>
    <row r="68" spans="1:7" ht="15.75" customHeight="1" x14ac:dyDescent="0.35">
      <c r="A68" s="23"/>
      <c r="E68" s="23"/>
      <c r="F68" s="23"/>
      <c r="G68" s="23"/>
    </row>
    <row r="69" spans="1:7" ht="15.75" customHeight="1" x14ac:dyDescent="0.35">
      <c r="A69" s="23"/>
      <c r="E69" s="23"/>
      <c r="F69" s="23"/>
      <c r="G69" s="23"/>
    </row>
    <row r="70" spans="1:7" ht="15.75" customHeight="1" x14ac:dyDescent="0.35">
      <c r="A70" s="23"/>
      <c r="E70" s="23"/>
      <c r="F70" s="23"/>
      <c r="G70" s="23"/>
    </row>
    <row r="71" spans="1:7" ht="15.75" customHeight="1" x14ac:dyDescent="0.35">
      <c r="A71" s="23"/>
      <c r="E71" s="23"/>
      <c r="F71" s="23"/>
      <c r="G71" s="23"/>
    </row>
    <row r="72" spans="1:7" ht="15.75" customHeight="1" x14ac:dyDescent="0.35">
      <c r="A72" s="23"/>
      <c r="E72" s="23"/>
      <c r="F72" s="23"/>
      <c r="G72" s="23"/>
    </row>
    <row r="73" spans="1:7" ht="15.75" customHeight="1" x14ac:dyDescent="0.35">
      <c r="A73" s="23"/>
      <c r="E73" s="23"/>
      <c r="F73" s="23"/>
      <c r="G73" s="23"/>
    </row>
    <row r="74" spans="1:7" ht="15.75" customHeight="1" x14ac:dyDescent="0.35">
      <c r="A74" s="23"/>
      <c r="E74" s="23"/>
      <c r="F74" s="23"/>
      <c r="G74" s="23"/>
    </row>
    <row r="75" spans="1:7" ht="15.75" customHeight="1" x14ac:dyDescent="0.35">
      <c r="A75" s="23"/>
      <c r="E75" s="23"/>
      <c r="F75" s="23"/>
      <c r="G75" s="23"/>
    </row>
    <row r="76" spans="1:7" ht="15.75" customHeight="1" x14ac:dyDescent="0.35">
      <c r="A76" s="23"/>
      <c r="E76" s="23"/>
      <c r="F76" s="23"/>
      <c r="G76" s="23"/>
    </row>
    <row r="77" spans="1:7" ht="15.75" customHeight="1" x14ac:dyDescent="0.35">
      <c r="A77" s="23"/>
      <c r="E77" s="23"/>
      <c r="F77" s="23"/>
      <c r="G77" s="23"/>
    </row>
    <row r="78" spans="1:7" ht="15.75" customHeight="1" x14ac:dyDescent="0.35">
      <c r="A78" s="23"/>
      <c r="E78" s="23"/>
      <c r="F78" s="23"/>
      <c r="G78" s="23"/>
    </row>
    <row r="79" spans="1:7" ht="15.75" customHeight="1" x14ac:dyDescent="0.35">
      <c r="A79" s="23"/>
      <c r="E79" s="23"/>
      <c r="F79" s="23"/>
      <c r="G79" s="23"/>
    </row>
    <row r="80" spans="1:7" ht="15.75" customHeight="1" x14ac:dyDescent="0.35">
      <c r="A80" s="23"/>
      <c r="E80" s="23"/>
      <c r="F80" s="23"/>
      <c r="G80" s="23"/>
    </row>
    <row r="81" spans="1:7" ht="15.75" customHeight="1" x14ac:dyDescent="0.35">
      <c r="A81" s="23"/>
      <c r="E81" s="23"/>
      <c r="F81" s="23"/>
      <c r="G81" s="23"/>
    </row>
    <row r="82" spans="1:7" ht="15.75" customHeight="1" x14ac:dyDescent="0.35">
      <c r="A82" s="23"/>
      <c r="E82" s="23"/>
      <c r="F82" s="23"/>
      <c r="G82" s="23"/>
    </row>
    <row r="83" spans="1:7" ht="15.75" customHeight="1" x14ac:dyDescent="0.35">
      <c r="A83" s="23"/>
      <c r="E83" s="23"/>
      <c r="F83" s="23"/>
      <c r="G83" s="23"/>
    </row>
    <row r="84" spans="1:7" ht="15.75" customHeight="1" x14ac:dyDescent="0.35">
      <c r="A84" s="23"/>
      <c r="E84" s="23"/>
      <c r="F84" s="23"/>
      <c r="G84" s="23"/>
    </row>
    <row r="85" spans="1:7" ht="15.75" customHeight="1" x14ac:dyDescent="0.35">
      <c r="A85" s="23"/>
      <c r="E85" s="23"/>
      <c r="F85" s="23"/>
      <c r="G85" s="23"/>
    </row>
    <row r="86" spans="1:7" ht="15.75" customHeight="1" x14ac:dyDescent="0.35">
      <c r="A86" s="23"/>
      <c r="E86" s="23"/>
      <c r="F86" s="23"/>
      <c r="G86" s="23"/>
    </row>
    <row r="87" spans="1:7" ht="15.75" customHeight="1" x14ac:dyDescent="0.35">
      <c r="A87" s="23"/>
      <c r="E87" s="23"/>
      <c r="F87" s="23"/>
      <c r="G87" s="23"/>
    </row>
    <row r="88" spans="1:7" ht="15.75" customHeight="1" x14ac:dyDescent="0.35">
      <c r="A88" s="23"/>
      <c r="E88" s="23"/>
      <c r="F88" s="23"/>
      <c r="G88" s="23"/>
    </row>
    <row r="89" spans="1:7" ht="15.75" customHeight="1" x14ac:dyDescent="0.35">
      <c r="A89" s="23"/>
      <c r="E89" s="23"/>
      <c r="F89" s="23"/>
      <c r="G89" s="23"/>
    </row>
    <row r="90" spans="1:7" ht="15.75" customHeight="1" x14ac:dyDescent="0.35">
      <c r="A90" s="23"/>
      <c r="E90" s="23"/>
      <c r="F90" s="23"/>
      <c r="G90" s="23"/>
    </row>
    <row r="91" spans="1:7" ht="15.75" customHeight="1" x14ac:dyDescent="0.35">
      <c r="A91" s="23"/>
      <c r="E91" s="23"/>
      <c r="F91" s="23"/>
      <c r="G91" s="23"/>
    </row>
    <row r="92" spans="1:7" ht="15.75" customHeight="1" x14ac:dyDescent="0.35">
      <c r="A92" s="23"/>
      <c r="E92" s="23"/>
      <c r="F92" s="23"/>
      <c r="G92" s="23"/>
    </row>
    <row r="93" spans="1:7" ht="15.75" customHeight="1" x14ac:dyDescent="0.35">
      <c r="A93" s="23"/>
      <c r="E93" s="23"/>
      <c r="F93" s="23"/>
      <c r="G93" s="23"/>
    </row>
    <row r="94" spans="1:7" ht="15.75" customHeight="1" x14ac:dyDescent="0.35">
      <c r="A94" s="23"/>
      <c r="E94" s="23"/>
      <c r="F94" s="23"/>
      <c r="G94" s="23"/>
    </row>
    <row r="95" spans="1:7" ht="15.75" customHeight="1" x14ac:dyDescent="0.35">
      <c r="A95" s="23"/>
      <c r="E95" s="23"/>
      <c r="F95" s="23"/>
      <c r="G95" s="23"/>
    </row>
    <row r="96" spans="1:7" ht="15.75" customHeight="1" x14ac:dyDescent="0.35">
      <c r="A96" s="23"/>
      <c r="E96" s="23"/>
      <c r="F96" s="23"/>
      <c r="G96" s="23"/>
    </row>
    <row r="97" spans="1:7" ht="15.75" customHeight="1" x14ac:dyDescent="0.35">
      <c r="A97" s="23"/>
      <c r="E97" s="23"/>
      <c r="F97" s="23"/>
      <c r="G97" s="23"/>
    </row>
    <row r="98" spans="1:7" ht="15.75" customHeight="1" x14ac:dyDescent="0.35">
      <c r="A98" s="23"/>
      <c r="E98" s="23"/>
      <c r="F98" s="23"/>
      <c r="G98" s="23"/>
    </row>
    <row r="99" spans="1:7" ht="15.75" customHeight="1" x14ac:dyDescent="0.35">
      <c r="A99" s="23"/>
      <c r="E99" s="23"/>
      <c r="F99" s="23"/>
      <c r="G99" s="23"/>
    </row>
    <row r="100" spans="1:7" ht="15.75" customHeight="1" x14ac:dyDescent="0.35">
      <c r="A100" s="23"/>
      <c r="E100" s="23"/>
      <c r="F100" s="23"/>
      <c r="G100" s="23"/>
    </row>
    <row r="101" spans="1:7" ht="15.75" customHeight="1" x14ac:dyDescent="0.35">
      <c r="A101" s="23"/>
      <c r="E101" s="23"/>
      <c r="F101" s="23"/>
      <c r="G101" s="23"/>
    </row>
    <row r="102" spans="1:7" ht="15.75" customHeight="1" x14ac:dyDescent="0.35">
      <c r="A102" s="23"/>
      <c r="E102" s="23"/>
      <c r="F102" s="23"/>
      <c r="G102" s="23"/>
    </row>
    <row r="103" spans="1:7" ht="15.75" customHeight="1" x14ac:dyDescent="0.35">
      <c r="A103" s="23"/>
      <c r="E103" s="23"/>
      <c r="F103" s="23"/>
      <c r="G103" s="23"/>
    </row>
    <row r="104" spans="1:7" ht="15.75" customHeight="1" x14ac:dyDescent="0.35">
      <c r="A104" s="23"/>
      <c r="E104" s="23"/>
      <c r="F104" s="23"/>
      <c r="G104" s="23"/>
    </row>
    <row r="105" spans="1:7" ht="15.75" customHeight="1" x14ac:dyDescent="0.35">
      <c r="A105" s="23"/>
      <c r="E105" s="23"/>
      <c r="F105" s="23"/>
      <c r="G105" s="23"/>
    </row>
    <row r="106" spans="1:7" ht="15.75" customHeight="1" x14ac:dyDescent="0.35">
      <c r="A106" s="23"/>
      <c r="E106" s="23"/>
      <c r="F106" s="23"/>
      <c r="G106" s="23"/>
    </row>
    <row r="107" spans="1:7" ht="15.75" customHeight="1" x14ac:dyDescent="0.35">
      <c r="A107" s="23"/>
      <c r="E107" s="23"/>
      <c r="F107" s="23"/>
      <c r="G107" s="23"/>
    </row>
    <row r="108" spans="1:7" ht="15.75" customHeight="1" x14ac:dyDescent="0.35">
      <c r="A108" s="23"/>
      <c r="E108" s="23"/>
      <c r="F108" s="23"/>
      <c r="G108" s="23"/>
    </row>
    <row r="109" spans="1:7" ht="15.75" customHeight="1" x14ac:dyDescent="0.35">
      <c r="A109" s="23"/>
      <c r="E109" s="23"/>
      <c r="F109" s="23"/>
      <c r="G109" s="23"/>
    </row>
    <row r="110" spans="1:7" ht="15.75" customHeight="1" x14ac:dyDescent="0.35">
      <c r="A110" s="23"/>
      <c r="E110" s="23"/>
      <c r="F110" s="23"/>
      <c r="G110" s="23"/>
    </row>
    <row r="111" spans="1:7" ht="15.75" customHeight="1" x14ac:dyDescent="0.35">
      <c r="A111" s="23"/>
      <c r="E111" s="23"/>
      <c r="F111" s="23"/>
      <c r="G111" s="23"/>
    </row>
    <row r="112" spans="1:7" ht="15.75" customHeight="1" x14ac:dyDescent="0.35">
      <c r="A112" s="23"/>
      <c r="E112" s="23"/>
      <c r="F112" s="23"/>
      <c r="G112" s="23"/>
    </row>
    <row r="113" spans="1:7" ht="15.75" customHeight="1" x14ac:dyDescent="0.35">
      <c r="A113" s="23"/>
      <c r="E113" s="23"/>
      <c r="F113" s="23"/>
      <c r="G113" s="23"/>
    </row>
    <row r="114" spans="1:7" ht="15.75" customHeight="1" x14ac:dyDescent="0.35">
      <c r="A114" s="23"/>
      <c r="E114" s="23"/>
      <c r="F114" s="23"/>
      <c r="G114" s="23"/>
    </row>
    <row r="115" spans="1:7" ht="15.75" customHeight="1" x14ac:dyDescent="0.35">
      <c r="A115" s="23"/>
      <c r="E115" s="23"/>
      <c r="F115" s="23"/>
      <c r="G115" s="23"/>
    </row>
    <row r="116" spans="1:7" ht="15.75" customHeight="1" x14ac:dyDescent="0.35">
      <c r="A116" s="23"/>
      <c r="E116" s="23"/>
      <c r="F116" s="23"/>
      <c r="G116" s="23"/>
    </row>
    <row r="117" spans="1:7" ht="15.75" customHeight="1" x14ac:dyDescent="0.35">
      <c r="A117" s="23"/>
      <c r="E117" s="23"/>
      <c r="F117" s="23"/>
      <c r="G117" s="23"/>
    </row>
    <row r="118" spans="1:7" ht="15.75" customHeight="1" x14ac:dyDescent="0.35">
      <c r="A118" s="23"/>
      <c r="E118" s="23"/>
      <c r="F118" s="23"/>
      <c r="G118" s="23"/>
    </row>
    <row r="119" spans="1:7" ht="15.75" customHeight="1" x14ac:dyDescent="0.35">
      <c r="A119" s="23"/>
      <c r="E119" s="23"/>
      <c r="F119" s="23"/>
      <c r="G119" s="23"/>
    </row>
    <row r="120" spans="1:7" ht="15.75" customHeight="1" x14ac:dyDescent="0.35">
      <c r="A120" s="23"/>
      <c r="E120" s="23"/>
      <c r="F120" s="23"/>
      <c r="G120" s="23"/>
    </row>
    <row r="121" spans="1:7" ht="15.75" customHeight="1" x14ac:dyDescent="0.35">
      <c r="A121" s="23"/>
      <c r="E121" s="23"/>
      <c r="F121" s="23"/>
      <c r="G121" s="23"/>
    </row>
    <row r="122" spans="1:7" ht="15.75" customHeight="1" x14ac:dyDescent="0.35">
      <c r="A122" s="23"/>
      <c r="E122" s="23"/>
      <c r="F122" s="23"/>
      <c r="G122" s="23"/>
    </row>
    <row r="123" spans="1:7" ht="15.75" customHeight="1" x14ac:dyDescent="0.35">
      <c r="A123" s="23"/>
      <c r="E123" s="23"/>
      <c r="F123" s="23"/>
      <c r="G123" s="23"/>
    </row>
    <row r="124" spans="1:7" ht="15.75" customHeight="1" x14ac:dyDescent="0.35">
      <c r="A124" s="23"/>
      <c r="E124" s="23"/>
      <c r="F124" s="23"/>
      <c r="G124" s="23"/>
    </row>
    <row r="125" spans="1:7" ht="15.75" customHeight="1" x14ac:dyDescent="0.35">
      <c r="A125" s="23"/>
      <c r="E125" s="23"/>
      <c r="F125" s="23"/>
      <c r="G125" s="23"/>
    </row>
    <row r="126" spans="1:7" ht="15.75" customHeight="1" x14ac:dyDescent="0.35">
      <c r="A126" s="23"/>
      <c r="E126" s="23"/>
      <c r="F126" s="23"/>
      <c r="G126" s="23"/>
    </row>
    <row r="127" spans="1:7" ht="15.75" customHeight="1" x14ac:dyDescent="0.35">
      <c r="A127" s="23"/>
      <c r="E127" s="23"/>
      <c r="F127" s="23"/>
      <c r="G127" s="23"/>
    </row>
    <row r="128" spans="1:7" ht="15.75" customHeight="1" x14ac:dyDescent="0.35">
      <c r="A128" s="23"/>
      <c r="E128" s="23"/>
      <c r="F128" s="23"/>
      <c r="G128" s="23"/>
    </row>
    <row r="129" spans="1:7" ht="15.75" customHeight="1" x14ac:dyDescent="0.35">
      <c r="A129" s="23"/>
      <c r="E129" s="23"/>
      <c r="F129" s="23"/>
      <c r="G129" s="23"/>
    </row>
    <row r="130" spans="1:7" ht="15.75" customHeight="1" x14ac:dyDescent="0.35">
      <c r="A130" s="23"/>
      <c r="E130" s="23"/>
      <c r="F130" s="23"/>
      <c r="G130" s="23"/>
    </row>
    <row r="131" spans="1:7" ht="15.75" customHeight="1" x14ac:dyDescent="0.35">
      <c r="A131" s="23"/>
      <c r="E131" s="23"/>
      <c r="F131" s="23"/>
      <c r="G131" s="23"/>
    </row>
    <row r="132" spans="1:7" ht="15.75" customHeight="1" x14ac:dyDescent="0.35">
      <c r="A132" s="23"/>
      <c r="E132" s="23"/>
      <c r="F132" s="23"/>
      <c r="G132" s="23"/>
    </row>
    <row r="133" spans="1:7" ht="15.75" customHeight="1" x14ac:dyDescent="0.35">
      <c r="A133" s="23"/>
      <c r="E133" s="23"/>
      <c r="F133" s="23"/>
      <c r="G133" s="23"/>
    </row>
    <row r="134" spans="1:7" ht="15.75" customHeight="1" x14ac:dyDescent="0.35">
      <c r="A134" s="23"/>
      <c r="E134" s="23"/>
      <c r="F134" s="23"/>
      <c r="G134" s="23"/>
    </row>
    <row r="135" spans="1:7" ht="15.75" customHeight="1" x14ac:dyDescent="0.35">
      <c r="A135" s="23"/>
      <c r="E135" s="23"/>
      <c r="F135" s="23"/>
      <c r="G135" s="23"/>
    </row>
    <row r="136" spans="1:7" ht="15.75" customHeight="1" x14ac:dyDescent="0.35">
      <c r="A136" s="23"/>
      <c r="E136" s="23"/>
      <c r="F136" s="23"/>
      <c r="G136" s="23"/>
    </row>
    <row r="137" spans="1:7" ht="15.75" customHeight="1" x14ac:dyDescent="0.35">
      <c r="A137" s="23"/>
      <c r="E137" s="23"/>
      <c r="F137" s="23"/>
      <c r="G137" s="23"/>
    </row>
    <row r="138" spans="1:7" ht="15.75" customHeight="1" x14ac:dyDescent="0.35">
      <c r="A138" s="23"/>
      <c r="E138" s="23"/>
      <c r="F138" s="23"/>
      <c r="G138" s="23"/>
    </row>
    <row r="139" spans="1:7" ht="15.75" customHeight="1" x14ac:dyDescent="0.35">
      <c r="A139" s="23"/>
      <c r="E139" s="23"/>
      <c r="F139" s="23"/>
      <c r="G139" s="23"/>
    </row>
    <row r="140" spans="1:7" ht="15.75" customHeight="1" x14ac:dyDescent="0.35">
      <c r="A140" s="23"/>
      <c r="E140" s="23"/>
      <c r="F140" s="23"/>
      <c r="G140" s="23"/>
    </row>
    <row r="141" spans="1:7" ht="15.75" customHeight="1" x14ac:dyDescent="0.35">
      <c r="A141" s="23"/>
      <c r="E141" s="23"/>
      <c r="F141" s="23"/>
      <c r="G141" s="23"/>
    </row>
    <row r="142" spans="1:7" ht="15.75" customHeight="1" x14ac:dyDescent="0.35">
      <c r="A142" s="23"/>
      <c r="E142" s="23"/>
      <c r="F142" s="23"/>
      <c r="G142" s="23"/>
    </row>
    <row r="143" spans="1:7" ht="15.75" customHeight="1" x14ac:dyDescent="0.35">
      <c r="A143" s="23"/>
      <c r="E143" s="23"/>
      <c r="F143" s="23"/>
      <c r="G143" s="23"/>
    </row>
    <row r="144" spans="1:7" ht="15.75" customHeight="1" x14ac:dyDescent="0.35">
      <c r="A144" s="23"/>
      <c r="E144" s="23"/>
      <c r="F144" s="23"/>
      <c r="G144" s="23"/>
    </row>
    <row r="145" spans="1:7" ht="15.75" customHeight="1" x14ac:dyDescent="0.35">
      <c r="A145" s="23"/>
      <c r="E145" s="23"/>
      <c r="F145" s="23"/>
      <c r="G145" s="23"/>
    </row>
    <row r="146" spans="1:7" ht="15.75" customHeight="1" x14ac:dyDescent="0.35">
      <c r="A146" s="23"/>
      <c r="E146" s="23"/>
      <c r="F146" s="23"/>
      <c r="G146" s="23"/>
    </row>
    <row r="147" spans="1:7" ht="15.75" customHeight="1" x14ac:dyDescent="0.35">
      <c r="A147" s="23"/>
      <c r="E147" s="23"/>
      <c r="F147" s="23"/>
      <c r="G147" s="23"/>
    </row>
    <row r="148" spans="1:7" ht="15.75" customHeight="1" x14ac:dyDescent="0.35">
      <c r="A148" s="23"/>
      <c r="E148" s="23"/>
      <c r="F148" s="23"/>
      <c r="G148" s="23"/>
    </row>
    <row r="149" spans="1:7" ht="15.75" customHeight="1" x14ac:dyDescent="0.35">
      <c r="A149" s="23"/>
      <c r="E149" s="23"/>
      <c r="F149" s="23"/>
      <c r="G149" s="23"/>
    </row>
    <row r="150" spans="1:7" ht="15.75" customHeight="1" x14ac:dyDescent="0.35">
      <c r="A150" s="23"/>
      <c r="E150" s="23"/>
      <c r="F150" s="23"/>
      <c r="G150" s="23"/>
    </row>
    <row r="151" spans="1:7" ht="15.75" customHeight="1" x14ac:dyDescent="0.35">
      <c r="A151" s="23"/>
      <c r="E151" s="23"/>
      <c r="F151" s="23"/>
      <c r="G151" s="23"/>
    </row>
    <row r="152" spans="1:7" ht="15.75" customHeight="1" x14ac:dyDescent="0.35">
      <c r="A152" s="23"/>
      <c r="E152" s="23"/>
      <c r="F152" s="23"/>
      <c r="G152" s="23"/>
    </row>
    <row r="153" spans="1:7" ht="15.75" customHeight="1" x14ac:dyDescent="0.35">
      <c r="A153" s="23"/>
      <c r="E153" s="23"/>
      <c r="F153" s="23"/>
      <c r="G153" s="23"/>
    </row>
    <row r="154" spans="1:7" ht="15.75" customHeight="1" x14ac:dyDescent="0.35">
      <c r="A154" s="23"/>
      <c r="E154" s="23"/>
      <c r="F154" s="23"/>
      <c r="G154" s="23"/>
    </row>
    <row r="155" spans="1:7" ht="15.75" customHeight="1" x14ac:dyDescent="0.35">
      <c r="A155" s="23"/>
      <c r="E155" s="23"/>
      <c r="F155" s="23"/>
      <c r="G155" s="23"/>
    </row>
    <row r="156" spans="1:7" ht="15.75" customHeight="1" x14ac:dyDescent="0.35">
      <c r="A156" s="23"/>
      <c r="E156" s="23"/>
      <c r="F156" s="23"/>
      <c r="G156" s="23"/>
    </row>
    <row r="157" spans="1:7" ht="15.75" customHeight="1" x14ac:dyDescent="0.35">
      <c r="A157" s="23"/>
      <c r="E157" s="23"/>
      <c r="F157" s="23"/>
      <c r="G157" s="23"/>
    </row>
    <row r="158" spans="1:7" ht="15.75" customHeight="1" x14ac:dyDescent="0.35">
      <c r="A158" s="23"/>
      <c r="E158" s="23"/>
      <c r="F158" s="23"/>
      <c r="G158" s="23"/>
    </row>
    <row r="159" spans="1:7" ht="15.75" customHeight="1" x14ac:dyDescent="0.35">
      <c r="A159" s="23"/>
      <c r="E159" s="23"/>
      <c r="F159" s="23"/>
      <c r="G159" s="23"/>
    </row>
    <row r="160" spans="1:7" ht="15.75" customHeight="1" x14ac:dyDescent="0.35">
      <c r="A160" s="23"/>
      <c r="E160" s="23"/>
      <c r="F160" s="23"/>
      <c r="G160" s="23"/>
    </row>
    <row r="161" spans="1:7" ht="15.75" customHeight="1" x14ac:dyDescent="0.35">
      <c r="A161" s="23"/>
      <c r="E161" s="23"/>
      <c r="F161" s="23"/>
      <c r="G161" s="23"/>
    </row>
    <row r="162" spans="1:7" ht="15.75" customHeight="1" x14ac:dyDescent="0.35">
      <c r="A162" s="23"/>
      <c r="E162" s="23"/>
      <c r="F162" s="23"/>
      <c r="G162" s="23"/>
    </row>
    <row r="163" spans="1:7" ht="15.75" customHeight="1" x14ac:dyDescent="0.35">
      <c r="A163" s="23"/>
      <c r="E163" s="23"/>
      <c r="F163" s="23"/>
      <c r="G163" s="23"/>
    </row>
    <row r="164" spans="1:7" ht="15.75" customHeight="1" x14ac:dyDescent="0.35">
      <c r="A164" s="23"/>
      <c r="E164" s="23"/>
      <c r="F164" s="23"/>
      <c r="G164" s="23"/>
    </row>
    <row r="165" spans="1:7" ht="15.75" customHeight="1" x14ac:dyDescent="0.35">
      <c r="A165" s="23"/>
      <c r="E165" s="23"/>
      <c r="F165" s="23"/>
      <c r="G165" s="23"/>
    </row>
    <row r="166" spans="1:7" ht="15.75" customHeight="1" x14ac:dyDescent="0.35">
      <c r="A166" s="23"/>
      <c r="E166" s="23"/>
      <c r="F166" s="23"/>
      <c r="G166" s="23"/>
    </row>
    <row r="167" spans="1:7" ht="15.75" customHeight="1" x14ac:dyDescent="0.35">
      <c r="A167" s="23"/>
      <c r="E167" s="23"/>
      <c r="F167" s="23"/>
      <c r="G167" s="23"/>
    </row>
    <row r="168" spans="1:7" ht="15.75" customHeight="1" x14ac:dyDescent="0.35">
      <c r="A168" s="23"/>
      <c r="E168" s="23"/>
      <c r="F168" s="23"/>
      <c r="G168" s="23"/>
    </row>
    <row r="169" spans="1:7" ht="15.75" customHeight="1" x14ac:dyDescent="0.35">
      <c r="A169" s="23"/>
      <c r="E169" s="23"/>
      <c r="F169" s="23"/>
      <c r="G169" s="23"/>
    </row>
    <row r="170" spans="1:7" ht="15.75" customHeight="1" x14ac:dyDescent="0.35">
      <c r="A170" s="23"/>
      <c r="E170" s="23"/>
      <c r="F170" s="23"/>
      <c r="G170" s="23"/>
    </row>
    <row r="171" spans="1:7" ht="15.75" customHeight="1" x14ac:dyDescent="0.35">
      <c r="A171" s="23"/>
      <c r="E171" s="23"/>
      <c r="F171" s="23"/>
      <c r="G171" s="23"/>
    </row>
    <row r="172" spans="1:7" ht="15.75" customHeight="1" x14ac:dyDescent="0.35">
      <c r="A172" s="23"/>
      <c r="E172" s="23"/>
      <c r="F172" s="23"/>
      <c r="G172" s="23"/>
    </row>
    <row r="173" spans="1:7" ht="15.75" customHeight="1" x14ac:dyDescent="0.35">
      <c r="A173" s="23"/>
      <c r="E173" s="23"/>
      <c r="F173" s="23"/>
      <c r="G173" s="23"/>
    </row>
    <row r="174" spans="1:7" ht="15.75" customHeight="1" x14ac:dyDescent="0.35">
      <c r="A174" s="23"/>
      <c r="E174" s="23"/>
      <c r="F174" s="23"/>
      <c r="G174" s="23"/>
    </row>
    <row r="175" spans="1:7" ht="15.75" customHeight="1" x14ac:dyDescent="0.35">
      <c r="A175" s="23"/>
      <c r="E175" s="23"/>
      <c r="F175" s="23"/>
      <c r="G175" s="23"/>
    </row>
    <row r="176" spans="1:7" ht="15.75" customHeight="1" x14ac:dyDescent="0.35">
      <c r="A176" s="23"/>
      <c r="E176" s="23"/>
      <c r="F176" s="23"/>
      <c r="G176" s="23"/>
    </row>
    <row r="177" spans="1:7" ht="15.75" customHeight="1" x14ac:dyDescent="0.35">
      <c r="A177" s="23"/>
      <c r="E177" s="23"/>
      <c r="F177" s="23"/>
      <c r="G177" s="23"/>
    </row>
    <row r="178" spans="1:7" ht="15.75" customHeight="1" x14ac:dyDescent="0.35">
      <c r="A178" s="23"/>
      <c r="E178" s="23"/>
      <c r="F178" s="23"/>
      <c r="G178" s="23"/>
    </row>
    <row r="179" spans="1:7" ht="15.75" customHeight="1" x14ac:dyDescent="0.35">
      <c r="A179" s="23"/>
      <c r="E179" s="23"/>
      <c r="F179" s="23"/>
      <c r="G179" s="23"/>
    </row>
    <row r="180" spans="1:7" ht="15.75" customHeight="1" x14ac:dyDescent="0.35">
      <c r="A180" s="23"/>
      <c r="E180" s="23"/>
      <c r="F180" s="23"/>
      <c r="G180" s="23"/>
    </row>
    <row r="181" spans="1:7" ht="15.75" customHeight="1" x14ac:dyDescent="0.35">
      <c r="A181" s="23"/>
      <c r="E181" s="23"/>
      <c r="F181" s="23"/>
      <c r="G181" s="23"/>
    </row>
    <row r="182" spans="1:7" ht="15.75" customHeight="1" x14ac:dyDescent="0.35">
      <c r="A182" s="23"/>
      <c r="E182" s="23"/>
      <c r="F182" s="23"/>
      <c r="G182" s="23"/>
    </row>
    <row r="183" spans="1:7" ht="15.75" customHeight="1" x14ac:dyDescent="0.35">
      <c r="A183" s="23"/>
      <c r="E183" s="23"/>
      <c r="F183" s="23"/>
      <c r="G183" s="23"/>
    </row>
    <row r="184" spans="1:7" ht="15.75" customHeight="1" x14ac:dyDescent="0.35">
      <c r="A184" s="23"/>
      <c r="E184" s="23"/>
      <c r="F184" s="23"/>
      <c r="G184" s="23"/>
    </row>
    <row r="185" spans="1:7" ht="15.75" customHeight="1" x14ac:dyDescent="0.35">
      <c r="A185" s="23"/>
      <c r="E185" s="23"/>
      <c r="F185" s="23"/>
      <c r="G185" s="23"/>
    </row>
    <row r="186" spans="1:7" ht="15.75" customHeight="1" x14ac:dyDescent="0.35">
      <c r="A186" s="23"/>
      <c r="E186" s="23"/>
      <c r="F186" s="23"/>
      <c r="G186" s="23"/>
    </row>
    <row r="187" spans="1:7" ht="15.75" customHeight="1" x14ac:dyDescent="0.35">
      <c r="A187" s="23"/>
      <c r="E187" s="23"/>
      <c r="F187" s="23"/>
      <c r="G187" s="23"/>
    </row>
    <row r="188" spans="1:7" ht="15.75" customHeight="1" x14ac:dyDescent="0.35">
      <c r="A188" s="23"/>
      <c r="E188" s="23"/>
      <c r="F188" s="23"/>
      <c r="G188" s="23"/>
    </row>
    <row r="189" spans="1:7" ht="15.75" customHeight="1" x14ac:dyDescent="0.35">
      <c r="A189" s="23"/>
      <c r="E189" s="23"/>
      <c r="F189" s="23"/>
      <c r="G189" s="23"/>
    </row>
    <row r="190" spans="1:7" ht="15.75" customHeight="1" x14ac:dyDescent="0.35">
      <c r="A190" s="23"/>
      <c r="E190" s="23"/>
      <c r="F190" s="23"/>
      <c r="G190" s="23"/>
    </row>
    <row r="191" spans="1:7" ht="15.75" customHeight="1" x14ac:dyDescent="0.35">
      <c r="A191" s="23"/>
      <c r="E191" s="23"/>
      <c r="F191" s="23"/>
      <c r="G191" s="23"/>
    </row>
    <row r="192" spans="1:7" ht="15.75" customHeight="1" x14ac:dyDescent="0.35">
      <c r="A192" s="23"/>
      <c r="E192" s="23"/>
      <c r="F192" s="23"/>
      <c r="G192" s="23"/>
    </row>
    <row r="193" spans="1:7" ht="15.75" customHeight="1" x14ac:dyDescent="0.35">
      <c r="A193" s="23"/>
      <c r="E193" s="23"/>
      <c r="F193" s="23"/>
      <c r="G193" s="23"/>
    </row>
    <row r="194" spans="1:7" ht="15.75" customHeight="1" x14ac:dyDescent="0.35">
      <c r="A194" s="23"/>
      <c r="E194" s="23"/>
      <c r="F194" s="23"/>
      <c r="G194" s="23"/>
    </row>
    <row r="195" spans="1:7" ht="15.75" customHeight="1" x14ac:dyDescent="0.35">
      <c r="A195" s="23"/>
      <c r="E195" s="23"/>
      <c r="F195" s="23"/>
      <c r="G195" s="23"/>
    </row>
    <row r="196" spans="1:7" ht="15.75" customHeight="1" x14ac:dyDescent="0.35">
      <c r="A196" s="23"/>
      <c r="E196" s="23"/>
      <c r="F196" s="23"/>
      <c r="G196" s="23"/>
    </row>
    <row r="197" spans="1:7" ht="15.75" customHeight="1" x14ac:dyDescent="0.35">
      <c r="A197" s="23"/>
      <c r="E197" s="23"/>
      <c r="F197" s="23"/>
      <c r="G197" s="23"/>
    </row>
    <row r="198" spans="1:7" ht="15.75" customHeight="1" x14ac:dyDescent="0.35">
      <c r="A198" s="23"/>
      <c r="E198" s="23"/>
      <c r="F198" s="23"/>
      <c r="G198" s="23"/>
    </row>
    <row r="199" spans="1:7" ht="15.75" customHeight="1" x14ac:dyDescent="0.35">
      <c r="A199" s="23"/>
      <c r="E199" s="23"/>
      <c r="F199" s="23"/>
      <c r="G199" s="23"/>
    </row>
    <row r="200" spans="1:7" ht="15.75" customHeight="1" x14ac:dyDescent="0.35">
      <c r="A200" s="23"/>
      <c r="E200" s="23"/>
      <c r="F200" s="23"/>
      <c r="G200" s="23"/>
    </row>
    <row r="201" spans="1:7" ht="15.75" customHeight="1" x14ac:dyDescent="0.35">
      <c r="A201" s="23"/>
      <c r="E201" s="23"/>
      <c r="F201" s="23"/>
      <c r="G201" s="23"/>
    </row>
    <row r="202" spans="1:7" ht="15.75" customHeight="1" x14ac:dyDescent="0.35">
      <c r="A202" s="23"/>
      <c r="E202" s="23"/>
      <c r="F202" s="23"/>
      <c r="G202" s="23"/>
    </row>
    <row r="203" spans="1:7" ht="15.75" customHeight="1" x14ac:dyDescent="0.35">
      <c r="A203" s="23"/>
      <c r="E203" s="23"/>
      <c r="F203" s="23"/>
      <c r="G203" s="23"/>
    </row>
    <row r="204" spans="1:7" ht="15.75" customHeight="1" x14ac:dyDescent="0.35">
      <c r="A204" s="23"/>
      <c r="E204" s="23"/>
      <c r="F204" s="23"/>
      <c r="G204" s="23"/>
    </row>
    <row r="205" spans="1:7" ht="15.75" customHeight="1" x14ac:dyDescent="0.35">
      <c r="A205" s="23"/>
      <c r="E205" s="23"/>
      <c r="F205" s="23"/>
      <c r="G205" s="23"/>
    </row>
    <row r="206" spans="1:7" ht="15.75" customHeight="1" x14ac:dyDescent="0.35">
      <c r="A206" s="23"/>
      <c r="E206" s="23"/>
      <c r="F206" s="23"/>
      <c r="G206" s="23"/>
    </row>
    <row r="207" spans="1:7" ht="15.75" customHeight="1" x14ac:dyDescent="0.35">
      <c r="A207" s="23"/>
      <c r="E207" s="23"/>
      <c r="F207" s="23"/>
      <c r="G207" s="23"/>
    </row>
    <row r="208" spans="1:7" ht="15.75" customHeight="1" x14ac:dyDescent="0.35">
      <c r="A208" s="23"/>
      <c r="E208" s="23"/>
      <c r="F208" s="23"/>
      <c r="G208" s="23"/>
    </row>
    <row r="209" spans="1:7" ht="15.75" customHeight="1" x14ac:dyDescent="0.35">
      <c r="A209" s="23"/>
      <c r="E209" s="23"/>
      <c r="F209" s="23"/>
      <c r="G209" s="23"/>
    </row>
    <row r="210" spans="1:7" ht="15.75" customHeight="1" x14ac:dyDescent="0.35">
      <c r="A210" s="23"/>
      <c r="E210" s="23"/>
      <c r="F210" s="23"/>
      <c r="G210" s="23"/>
    </row>
    <row r="211" spans="1:7" ht="15.75" customHeight="1" x14ac:dyDescent="0.35">
      <c r="A211" s="23"/>
      <c r="E211" s="23"/>
      <c r="F211" s="23"/>
      <c r="G211" s="23"/>
    </row>
    <row r="212" spans="1:7" ht="15.75" customHeight="1" x14ac:dyDescent="0.35">
      <c r="A212" s="23"/>
      <c r="E212" s="23"/>
      <c r="F212" s="23"/>
      <c r="G212" s="23"/>
    </row>
    <row r="213" spans="1:7" ht="15.75" customHeight="1" x14ac:dyDescent="0.35">
      <c r="A213" s="23"/>
      <c r="E213" s="23"/>
      <c r="F213" s="23"/>
      <c r="G213" s="23"/>
    </row>
    <row r="214" spans="1:7" ht="15.75" customHeight="1" x14ac:dyDescent="0.35">
      <c r="A214" s="23"/>
      <c r="E214" s="23"/>
      <c r="F214" s="23"/>
      <c r="G214" s="23"/>
    </row>
    <row r="215" spans="1:7" ht="15.75" customHeight="1" x14ac:dyDescent="0.35">
      <c r="A215" s="23"/>
      <c r="E215" s="23"/>
      <c r="F215" s="23"/>
      <c r="G215" s="23"/>
    </row>
    <row r="216" spans="1:7" ht="15.75" customHeight="1" x14ac:dyDescent="0.35">
      <c r="A216" s="23"/>
      <c r="E216" s="23"/>
      <c r="F216" s="23"/>
      <c r="G216" s="23"/>
    </row>
    <row r="217" spans="1:7" ht="15.75" customHeight="1" x14ac:dyDescent="0.35">
      <c r="A217" s="23"/>
      <c r="E217" s="23"/>
      <c r="F217" s="23"/>
      <c r="G217" s="23"/>
    </row>
    <row r="218" spans="1:7" ht="15.75" customHeight="1" x14ac:dyDescent="0.35">
      <c r="A218" s="23"/>
      <c r="E218" s="23"/>
      <c r="F218" s="23"/>
      <c r="G218" s="23"/>
    </row>
    <row r="219" spans="1:7" ht="15.75" customHeight="1" x14ac:dyDescent="0.35">
      <c r="A219" s="23"/>
      <c r="E219" s="23"/>
      <c r="F219" s="23"/>
      <c r="G219" s="23"/>
    </row>
    <row r="220" spans="1:7" ht="15.75" customHeight="1" x14ac:dyDescent="0.35">
      <c r="A220" s="23"/>
      <c r="E220" s="23"/>
      <c r="F220" s="23"/>
      <c r="G220" s="23"/>
    </row>
    <row r="221" spans="1:7" ht="15.75" customHeight="1" x14ac:dyDescent="0.35">
      <c r="A221" s="23"/>
      <c r="E221" s="23"/>
      <c r="F221" s="23"/>
      <c r="G221" s="23"/>
    </row>
    <row r="222" spans="1:7" ht="15.75" customHeight="1" x14ac:dyDescent="0.35">
      <c r="A222" s="23"/>
      <c r="E222" s="23"/>
      <c r="F222" s="23"/>
      <c r="G222" s="23"/>
    </row>
    <row r="223" spans="1:7" ht="15.75" customHeight="1" x14ac:dyDescent="0.35">
      <c r="A223" s="23"/>
      <c r="E223" s="23"/>
      <c r="F223" s="23"/>
      <c r="G223" s="23"/>
    </row>
    <row r="224" spans="1:7" ht="15.75" customHeight="1" x14ac:dyDescent="0.35">
      <c r="A224" s="23"/>
      <c r="E224" s="23"/>
      <c r="F224" s="23"/>
      <c r="G224" s="23"/>
    </row>
    <row r="225" spans="1:7" ht="15.75" customHeight="1" x14ac:dyDescent="0.35">
      <c r="A225" s="23"/>
      <c r="E225" s="23"/>
      <c r="F225" s="23"/>
      <c r="G225" s="23"/>
    </row>
    <row r="226" spans="1:7" ht="15.75" customHeight="1" x14ac:dyDescent="0.35">
      <c r="A226" s="23"/>
      <c r="E226" s="23"/>
      <c r="F226" s="23"/>
      <c r="G226" s="23"/>
    </row>
    <row r="227" spans="1:7" ht="15.75" customHeight="1" x14ac:dyDescent="0.35">
      <c r="A227" s="23"/>
      <c r="E227" s="23"/>
      <c r="F227" s="23"/>
      <c r="G227" s="23"/>
    </row>
    <row r="228" spans="1:7" ht="15.75" customHeight="1" x14ac:dyDescent="0.35">
      <c r="A228" s="23"/>
      <c r="E228" s="23"/>
      <c r="F228" s="23"/>
      <c r="G228" s="23"/>
    </row>
    <row r="229" spans="1:7" ht="15.75" customHeight="1" x14ac:dyDescent="0.35">
      <c r="A229" s="23"/>
      <c r="E229" s="23"/>
      <c r="F229" s="23"/>
      <c r="G229" s="23"/>
    </row>
    <row r="230" spans="1:7" ht="15.75" customHeight="1" x14ac:dyDescent="0.35">
      <c r="A230" s="23"/>
      <c r="E230" s="23"/>
      <c r="F230" s="23"/>
      <c r="G230" s="23"/>
    </row>
    <row r="231" spans="1:7" ht="15.75" customHeight="1" x14ac:dyDescent="0.35">
      <c r="A231" s="23"/>
      <c r="E231" s="23"/>
      <c r="F231" s="23"/>
      <c r="G231" s="23"/>
    </row>
    <row r="232" spans="1:7" ht="15.75" customHeight="1" x14ac:dyDescent="0.35">
      <c r="A232" s="23"/>
      <c r="E232" s="23"/>
      <c r="F232" s="23"/>
      <c r="G232" s="23"/>
    </row>
    <row r="233" spans="1:7" ht="15.75" customHeight="1" x14ac:dyDescent="0.35">
      <c r="A233" s="23"/>
      <c r="E233" s="23"/>
      <c r="F233" s="23"/>
      <c r="G233" s="23"/>
    </row>
    <row r="234" spans="1:7" ht="15.75" customHeight="1" x14ac:dyDescent="0.35">
      <c r="A234" s="23"/>
      <c r="E234" s="23"/>
      <c r="F234" s="23"/>
      <c r="G234" s="23"/>
    </row>
    <row r="235" spans="1:7" ht="15.75" customHeight="1" x14ac:dyDescent="0.35">
      <c r="A235" s="23"/>
      <c r="E235" s="23"/>
      <c r="F235" s="23"/>
      <c r="G235" s="23"/>
    </row>
    <row r="236" spans="1:7" ht="15.75" customHeight="1" x14ac:dyDescent="0.35">
      <c r="A236" s="23"/>
      <c r="E236" s="23"/>
      <c r="F236" s="23"/>
      <c r="G236" s="23"/>
    </row>
    <row r="237" spans="1:7" ht="15.75" customHeight="1" x14ac:dyDescent="0.35">
      <c r="A237" s="23"/>
      <c r="E237" s="23"/>
      <c r="F237" s="23"/>
      <c r="G237" s="23"/>
    </row>
    <row r="238" spans="1:7" ht="15.75" customHeight="1" x14ac:dyDescent="0.35">
      <c r="A238" s="23"/>
      <c r="E238" s="23"/>
      <c r="F238" s="23"/>
      <c r="G238" s="23"/>
    </row>
    <row r="239" spans="1:7" ht="15.75" customHeight="1" x14ac:dyDescent="0.35">
      <c r="A239" s="23"/>
      <c r="E239" s="23"/>
      <c r="F239" s="23"/>
      <c r="G239" s="23"/>
    </row>
    <row r="240" spans="1:7" ht="15.75" customHeight="1" x14ac:dyDescent="0.35">
      <c r="A240" s="23"/>
      <c r="E240" s="23"/>
      <c r="F240" s="23"/>
      <c r="G240" s="23"/>
    </row>
    <row r="241" spans="1:7" ht="15.75" customHeight="1" x14ac:dyDescent="0.35">
      <c r="A241" s="23"/>
      <c r="E241" s="23"/>
      <c r="F241" s="23"/>
      <c r="G241" s="23"/>
    </row>
    <row r="242" spans="1:7" ht="15.75" customHeight="1" x14ac:dyDescent="0.35">
      <c r="A242" s="23"/>
      <c r="E242" s="23"/>
      <c r="F242" s="23"/>
      <c r="G242" s="23"/>
    </row>
    <row r="243" spans="1:7" ht="15.75" customHeight="1" x14ac:dyDescent="0.35">
      <c r="A243" s="23"/>
      <c r="E243" s="23"/>
      <c r="F243" s="23"/>
      <c r="G243" s="23"/>
    </row>
    <row r="244" spans="1:7" ht="15.75" customHeight="1" x14ac:dyDescent="0.35">
      <c r="A244" s="23"/>
      <c r="E244" s="23"/>
      <c r="F244" s="23"/>
      <c r="G244" s="23"/>
    </row>
    <row r="245" spans="1:7" ht="15.75" customHeight="1" x14ac:dyDescent="0.35">
      <c r="A245" s="23"/>
      <c r="E245" s="23"/>
      <c r="F245" s="23"/>
      <c r="G245" s="23"/>
    </row>
    <row r="246" spans="1:7" ht="15.75" customHeight="1" x14ac:dyDescent="0.35">
      <c r="A246" s="23"/>
      <c r="E246" s="23"/>
      <c r="F246" s="23"/>
      <c r="G246" s="23"/>
    </row>
    <row r="247" spans="1:7" ht="15.75" customHeight="1" x14ac:dyDescent="0.35">
      <c r="A247" s="23"/>
      <c r="E247" s="23"/>
      <c r="F247" s="23"/>
      <c r="G247" s="23"/>
    </row>
    <row r="248" spans="1:7" ht="15.75" customHeight="1" x14ac:dyDescent="0.35">
      <c r="A248" s="23"/>
      <c r="E248" s="23"/>
      <c r="F248" s="23"/>
      <c r="G248" s="23"/>
    </row>
    <row r="249" spans="1:7" ht="15.75" customHeight="1" x14ac:dyDescent="0.35">
      <c r="A249" s="23"/>
      <c r="E249" s="23"/>
      <c r="F249" s="23"/>
      <c r="G249" s="23"/>
    </row>
    <row r="250" spans="1:7" ht="15.75" customHeight="1" x14ac:dyDescent="0.35">
      <c r="A250" s="23"/>
      <c r="E250" s="23"/>
      <c r="F250" s="23"/>
      <c r="G250" s="23"/>
    </row>
    <row r="251" spans="1:7" ht="15.75" customHeight="1" x14ac:dyDescent="0.35">
      <c r="A251" s="23"/>
      <c r="E251" s="23"/>
      <c r="F251" s="23"/>
      <c r="G251" s="23"/>
    </row>
    <row r="252" spans="1:7" ht="15.75" customHeight="1" x14ac:dyDescent="0.35">
      <c r="A252" s="23"/>
      <c r="E252" s="23"/>
      <c r="F252" s="23"/>
      <c r="G252" s="23"/>
    </row>
    <row r="253" spans="1:7" ht="15.75" customHeight="1" x14ac:dyDescent="0.35">
      <c r="A253" s="23"/>
      <c r="E253" s="23"/>
      <c r="F253" s="23"/>
      <c r="G253" s="23"/>
    </row>
    <row r="254" spans="1:7" ht="15.75" customHeight="1" x14ac:dyDescent="0.35">
      <c r="A254" s="23"/>
      <c r="E254" s="23"/>
      <c r="F254" s="23"/>
      <c r="G254" s="23"/>
    </row>
    <row r="255" spans="1:7" ht="15.75" customHeight="1" x14ac:dyDescent="0.35">
      <c r="A255" s="23"/>
      <c r="E255" s="23"/>
      <c r="F255" s="23"/>
      <c r="G255" s="23"/>
    </row>
    <row r="256" spans="1:7" ht="15.75" customHeight="1" x14ac:dyDescent="0.35">
      <c r="A256" s="23"/>
      <c r="E256" s="23"/>
      <c r="F256" s="23"/>
      <c r="G256" s="23"/>
    </row>
    <row r="257" spans="1:7" ht="15.75" customHeight="1" x14ac:dyDescent="0.35">
      <c r="A257" s="23"/>
      <c r="E257" s="23"/>
      <c r="F257" s="23"/>
      <c r="G257" s="23"/>
    </row>
    <row r="258" spans="1:7" ht="15.75" customHeight="1" x14ac:dyDescent="0.35">
      <c r="A258" s="23"/>
      <c r="E258" s="23"/>
      <c r="F258" s="23"/>
      <c r="G258" s="23"/>
    </row>
    <row r="259" spans="1:7" ht="15.75" customHeight="1" x14ac:dyDescent="0.35">
      <c r="A259" s="23"/>
      <c r="E259" s="23"/>
      <c r="F259" s="23"/>
      <c r="G259" s="23"/>
    </row>
    <row r="260" spans="1:7" ht="15.75" customHeight="1" x14ac:dyDescent="0.35">
      <c r="A260" s="23"/>
      <c r="E260" s="23"/>
      <c r="F260" s="23"/>
      <c r="G260" s="23"/>
    </row>
    <row r="261" spans="1:7" ht="15.75" customHeight="1" x14ac:dyDescent="0.35">
      <c r="A261" s="23"/>
      <c r="E261" s="23"/>
      <c r="F261" s="23"/>
      <c r="G261" s="23"/>
    </row>
    <row r="262" spans="1:7" ht="15.75" customHeight="1" x14ac:dyDescent="0.35">
      <c r="A262" s="23"/>
      <c r="E262" s="23"/>
      <c r="F262" s="23"/>
      <c r="G262" s="23"/>
    </row>
    <row r="263" spans="1:7" ht="15.75" customHeight="1" x14ac:dyDescent="0.35">
      <c r="A263" s="23"/>
      <c r="E263" s="23"/>
      <c r="F263" s="23"/>
      <c r="G263" s="23"/>
    </row>
    <row r="264" spans="1:7" ht="15.75" customHeight="1" x14ac:dyDescent="0.35">
      <c r="A264" s="23"/>
      <c r="E264" s="23"/>
      <c r="F264" s="23"/>
      <c r="G264" s="23"/>
    </row>
    <row r="265" spans="1:7" ht="15.75" customHeight="1" x14ac:dyDescent="0.35">
      <c r="A265" s="23"/>
      <c r="E265" s="23"/>
      <c r="F265" s="23"/>
      <c r="G265" s="23"/>
    </row>
    <row r="266" spans="1:7" ht="15.75" customHeight="1" x14ac:dyDescent="0.35">
      <c r="A266" s="23"/>
      <c r="E266" s="23"/>
      <c r="F266" s="23"/>
      <c r="G266" s="23"/>
    </row>
    <row r="267" spans="1:7" ht="15.75" customHeight="1" x14ac:dyDescent="0.35">
      <c r="A267" s="23"/>
      <c r="E267" s="23"/>
      <c r="F267" s="23"/>
      <c r="G267" s="23"/>
    </row>
    <row r="268" spans="1:7" ht="15.75" customHeight="1" x14ac:dyDescent="0.35">
      <c r="A268" s="23"/>
      <c r="E268" s="23"/>
      <c r="F268" s="23"/>
      <c r="G268" s="23"/>
    </row>
    <row r="269" spans="1:7" ht="15.75" customHeight="1" x14ac:dyDescent="0.35">
      <c r="A269" s="23"/>
      <c r="E269" s="23"/>
      <c r="F269" s="23"/>
      <c r="G269" s="23"/>
    </row>
    <row r="270" spans="1:7" ht="15.75" customHeight="1" x14ac:dyDescent="0.35">
      <c r="A270" s="23"/>
      <c r="E270" s="23"/>
      <c r="F270" s="23"/>
      <c r="G270" s="23"/>
    </row>
    <row r="271" spans="1:7" ht="15.75" customHeight="1" x14ac:dyDescent="0.35">
      <c r="A271" s="23"/>
      <c r="E271" s="23"/>
      <c r="F271" s="23"/>
      <c r="G271" s="23"/>
    </row>
    <row r="272" spans="1:7" ht="15.75" customHeight="1" x14ac:dyDescent="0.35">
      <c r="A272" s="23"/>
      <c r="E272" s="23"/>
      <c r="F272" s="23"/>
      <c r="G272" s="23"/>
    </row>
    <row r="273" spans="1:7" ht="15.75" customHeight="1" x14ac:dyDescent="0.35">
      <c r="A273" s="23"/>
      <c r="E273" s="23"/>
      <c r="F273" s="23"/>
      <c r="G273" s="23"/>
    </row>
    <row r="274" spans="1:7" ht="15.75" customHeight="1" x14ac:dyDescent="0.35">
      <c r="A274" s="23"/>
      <c r="E274" s="23"/>
      <c r="F274" s="23"/>
      <c r="G274" s="23"/>
    </row>
    <row r="275" spans="1:7" ht="15.75" customHeight="1" x14ac:dyDescent="0.35">
      <c r="A275" s="23"/>
      <c r="E275" s="23"/>
      <c r="F275" s="23"/>
      <c r="G275" s="23"/>
    </row>
    <row r="276" spans="1:7" ht="15.75" customHeight="1" x14ac:dyDescent="0.35">
      <c r="A276" s="23"/>
      <c r="E276" s="23"/>
      <c r="F276" s="23"/>
      <c r="G276" s="23"/>
    </row>
    <row r="277" spans="1:7" ht="15.75" customHeight="1" x14ac:dyDescent="0.35">
      <c r="A277" s="23"/>
      <c r="E277" s="23"/>
      <c r="F277" s="23"/>
      <c r="G277" s="23"/>
    </row>
    <row r="278" spans="1:7" ht="15.75" customHeight="1" x14ac:dyDescent="0.35">
      <c r="A278" s="23"/>
      <c r="E278" s="23"/>
      <c r="F278" s="23"/>
      <c r="G278" s="23"/>
    </row>
    <row r="279" spans="1:7" ht="15.75" customHeight="1" x14ac:dyDescent="0.35">
      <c r="A279" s="23"/>
      <c r="E279" s="23"/>
      <c r="F279" s="23"/>
      <c r="G279" s="23"/>
    </row>
    <row r="280" spans="1:7" ht="15.75" customHeight="1" x14ac:dyDescent="0.35">
      <c r="A280" s="23"/>
      <c r="E280" s="23"/>
      <c r="F280" s="23"/>
      <c r="G280" s="23"/>
    </row>
    <row r="281" spans="1:7" ht="15.75" customHeight="1" x14ac:dyDescent="0.35">
      <c r="A281" s="23"/>
      <c r="E281" s="23"/>
      <c r="F281" s="23"/>
      <c r="G281" s="23"/>
    </row>
    <row r="282" spans="1:7" ht="15.75" customHeight="1" x14ac:dyDescent="0.35">
      <c r="A282" s="23"/>
      <c r="E282" s="23"/>
      <c r="F282" s="23"/>
      <c r="G282" s="23"/>
    </row>
    <row r="283" spans="1:7" ht="15.75" customHeight="1" x14ac:dyDescent="0.35">
      <c r="A283" s="23"/>
      <c r="E283" s="23"/>
      <c r="F283" s="23"/>
      <c r="G283" s="23"/>
    </row>
    <row r="284" spans="1:7" ht="15.75" customHeight="1" x14ac:dyDescent="0.35">
      <c r="A284" s="23"/>
      <c r="E284" s="23"/>
      <c r="F284" s="23"/>
      <c r="G284" s="23"/>
    </row>
    <row r="285" spans="1:7" ht="15.75" customHeight="1" x14ac:dyDescent="0.35">
      <c r="A285" s="23"/>
      <c r="E285" s="23"/>
      <c r="F285" s="23"/>
      <c r="G285" s="23"/>
    </row>
    <row r="286" spans="1:7" ht="15.75" customHeight="1" x14ac:dyDescent="0.35">
      <c r="A286" s="23"/>
      <c r="E286" s="23"/>
      <c r="F286" s="23"/>
      <c r="G286" s="23"/>
    </row>
    <row r="287" spans="1:7" ht="15.75" customHeight="1" x14ac:dyDescent="0.35">
      <c r="A287" s="23"/>
      <c r="E287" s="23"/>
      <c r="F287" s="23"/>
      <c r="G287" s="23"/>
    </row>
    <row r="288" spans="1:7" ht="15.75" customHeight="1" x14ac:dyDescent="0.35">
      <c r="A288" s="23"/>
      <c r="E288" s="23"/>
      <c r="F288" s="23"/>
      <c r="G288" s="23"/>
    </row>
    <row r="289" spans="1:7" ht="15.75" customHeight="1" x14ac:dyDescent="0.35">
      <c r="A289" s="23"/>
      <c r="E289" s="23"/>
      <c r="F289" s="23"/>
      <c r="G289" s="23"/>
    </row>
    <row r="290" spans="1:7" ht="15.75" customHeight="1" x14ac:dyDescent="0.35">
      <c r="A290" s="23"/>
      <c r="E290" s="23"/>
      <c r="F290" s="23"/>
      <c r="G290" s="23"/>
    </row>
    <row r="291" spans="1:7" ht="15.75" customHeight="1" x14ac:dyDescent="0.35">
      <c r="A291" s="23"/>
      <c r="E291" s="23"/>
      <c r="F291" s="23"/>
      <c r="G291" s="23"/>
    </row>
    <row r="292" spans="1:7" ht="15.75" customHeight="1" x14ac:dyDescent="0.35">
      <c r="A292" s="23"/>
      <c r="E292" s="23"/>
      <c r="F292" s="23"/>
      <c r="G292" s="23"/>
    </row>
    <row r="293" spans="1:7" ht="15.75" customHeight="1" x14ac:dyDescent="0.35">
      <c r="A293" s="23"/>
      <c r="E293" s="23"/>
      <c r="F293" s="23"/>
      <c r="G293" s="23"/>
    </row>
    <row r="294" spans="1:7" ht="15.75" customHeight="1" x14ac:dyDescent="0.35">
      <c r="A294" s="23"/>
      <c r="E294" s="23"/>
      <c r="F294" s="23"/>
      <c r="G294" s="23"/>
    </row>
    <row r="295" spans="1:7" ht="15.75" customHeight="1" x14ac:dyDescent="0.35">
      <c r="A295" s="23"/>
      <c r="E295" s="23"/>
      <c r="F295" s="23"/>
      <c r="G295" s="23"/>
    </row>
    <row r="296" spans="1:7" ht="15.75" customHeight="1" x14ac:dyDescent="0.35">
      <c r="A296" s="23"/>
      <c r="E296" s="23"/>
      <c r="F296" s="23"/>
      <c r="G296" s="23"/>
    </row>
    <row r="297" spans="1:7" ht="15.75" customHeight="1" x14ac:dyDescent="0.35">
      <c r="A297" s="23"/>
      <c r="E297" s="23"/>
      <c r="F297" s="23"/>
      <c r="G297" s="23"/>
    </row>
    <row r="298" spans="1:7" ht="15.75" customHeight="1" x14ac:dyDescent="0.35">
      <c r="A298" s="23"/>
      <c r="E298" s="23"/>
      <c r="F298" s="23"/>
      <c r="G298" s="23"/>
    </row>
    <row r="299" spans="1:7" ht="15.75" customHeight="1" x14ac:dyDescent="0.35">
      <c r="A299" s="23"/>
      <c r="E299" s="23"/>
      <c r="F299" s="23"/>
      <c r="G299" s="23"/>
    </row>
    <row r="300" spans="1:7" ht="15.75" customHeight="1" x14ac:dyDescent="0.35">
      <c r="A300" s="23"/>
      <c r="E300" s="23"/>
      <c r="F300" s="23"/>
      <c r="G300" s="23"/>
    </row>
    <row r="301" spans="1:7" ht="15.75" customHeight="1" x14ac:dyDescent="0.35">
      <c r="A301" s="23"/>
      <c r="E301" s="23"/>
      <c r="F301" s="23"/>
      <c r="G301" s="23"/>
    </row>
    <row r="302" spans="1:7" ht="15.75" customHeight="1" x14ac:dyDescent="0.35">
      <c r="A302" s="23"/>
      <c r="E302" s="23"/>
      <c r="F302" s="23"/>
      <c r="G302" s="23"/>
    </row>
    <row r="303" spans="1:7" ht="15.75" customHeight="1" x14ac:dyDescent="0.35">
      <c r="A303" s="23"/>
      <c r="E303" s="23"/>
      <c r="F303" s="23"/>
      <c r="G303" s="23"/>
    </row>
    <row r="304" spans="1:7" ht="15.75" customHeight="1" x14ac:dyDescent="0.35">
      <c r="A304" s="23"/>
      <c r="E304" s="23"/>
      <c r="F304" s="23"/>
      <c r="G304" s="23"/>
    </row>
    <row r="305" spans="1:7" ht="15.75" customHeight="1" x14ac:dyDescent="0.35">
      <c r="A305" s="23"/>
      <c r="E305" s="23"/>
      <c r="F305" s="23"/>
      <c r="G305" s="23"/>
    </row>
    <row r="306" spans="1:7" ht="15.75" customHeight="1" x14ac:dyDescent="0.35">
      <c r="A306" s="23"/>
      <c r="E306" s="23"/>
      <c r="F306" s="23"/>
      <c r="G306" s="23"/>
    </row>
    <row r="307" spans="1:7" ht="15.75" customHeight="1" x14ac:dyDescent="0.35">
      <c r="A307" s="23"/>
      <c r="E307" s="23"/>
      <c r="F307" s="23"/>
      <c r="G307" s="23"/>
    </row>
    <row r="308" spans="1:7" ht="15.75" customHeight="1" x14ac:dyDescent="0.35">
      <c r="A308" s="23"/>
      <c r="E308" s="23"/>
      <c r="F308" s="23"/>
      <c r="G308" s="23"/>
    </row>
    <row r="309" spans="1:7" ht="15.75" customHeight="1" x14ac:dyDescent="0.35">
      <c r="A309" s="23"/>
      <c r="E309" s="23"/>
      <c r="F309" s="23"/>
      <c r="G309" s="23"/>
    </row>
    <row r="310" spans="1:7" ht="15.75" customHeight="1" x14ac:dyDescent="0.35">
      <c r="A310" s="23"/>
      <c r="E310" s="23"/>
      <c r="F310" s="23"/>
      <c r="G310" s="23"/>
    </row>
    <row r="311" spans="1:7" ht="15.75" customHeight="1" x14ac:dyDescent="0.35">
      <c r="A311" s="23"/>
      <c r="E311" s="23"/>
      <c r="F311" s="23"/>
      <c r="G311" s="23"/>
    </row>
    <row r="312" spans="1:7" ht="15.75" customHeight="1" x14ac:dyDescent="0.35">
      <c r="A312" s="23"/>
      <c r="E312" s="23"/>
      <c r="F312" s="23"/>
      <c r="G312" s="23"/>
    </row>
    <row r="313" spans="1:7" ht="15.75" customHeight="1" x14ac:dyDescent="0.35">
      <c r="A313" s="23"/>
      <c r="E313" s="23"/>
      <c r="F313" s="23"/>
      <c r="G313" s="23"/>
    </row>
    <row r="314" spans="1:7" ht="15.75" customHeight="1" x14ac:dyDescent="0.35">
      <c r="A314" s="23"/>
      <c r="E314" s="23"/>
      <c r="F314" s="23"/>
      <c r="G314" s="23"/>
    </row>
    <row r="315" spans="1:7" ht="15.75" customHeight="1" x14ac:dyDescent="0.35">
      <c r="A315" s="23"/>
      <c r="E315" s="23"/>
      <c r="F315" s="23"/>
      <c r="G315" s="23"/>
    </row>
    <row r="316" spans="1:7" ht="15.75" customHeight="1" x14ac:dyDescent="0.35">
      <c r="A316" s="23"/>
      <c r="E316" s="23"/>
      <c r="F316" s="23"/>
      <c r="G316" s="23"/>
    </row>
    <row r="317" spans="1:7" ht="15.75" customHeight="1" x14ac:dyDescent="0.35">
      <c r="A317" s="23"/>
      <c r="E317" s="23"/>
      <c r="F317" s="23"/>
      <c r="G317" s="23"/>
    </row>
    <row r="318" spans="1:7" ht="15.75" customHeight="1" x14ac:dyDescent="0.35">
      <c r="A318" s="23"/>
      <c r="E318" s="23"/>
      <c r="F318" s="23"/>
      <c r="G318" s="23"/>
    </row>
    <row r="319" spans="1:7" ht="15.75" customHeight="1" x14ac:dyDescent="0.35">
      <c r="A319" s="23"/>
      <c r="E319" s="23"/>
      <c r="F319" s="23"/>
      <c r="G319" s="23"/>
    </row>
    <row r="320" spans="1:7" ht="15.75" customHeight="1" x14ac:dyDescent="0.35">
      <c r="A320" s="23"/>
      <c r="E320" s="23"/>
      <c r="F320" s="23"/>
      <c r="G320" s="23"/>
    </row>
    <row r="321" spans="1:7" ht="15.75" customHeight="1" x14ac:dyDescent="0.35">
      <c r="A321" s="23"/>
      <c r="E321" s="23"/>
      <c r="F321" s="23"/>
      <c r="G321" s="23"/>
    </row>
    <row r="322" spans="1:7" ht="15.75" customHeight="1" x14ac:dyDescent="0.35">
      <c r="A322" s="23"/>
      <c r="E322" s="23"/>
      <c r="F322" s="23"/>
      <c r="G322" s="23"/>
    </row>
    <row r="323" spans="1:7" ht="15.75" customHeight="1" x14ac:dyDescent="0.35">
      <c r="A323" s="23"/>
      <c r="E323" s="23"/>
      <c r="F323" s="23"/>
      <c r="G323" s="23"/>
    </row>
    <row r="324" spans="1:7" ht="15.75" customHeight="1" x14ac:dyDescent="0.35">
      <c r="A324" s="23"/>
      <c r="E324" s="23"/>
      <c r="F324" s="23"/>
      <c r="G324" s="23"/>
    </row>
    <row r="325" spans="1:7" ht="15.75" customHeight="1" x14ac:dyDescent="0.35">
      <c r="A325" s="23"/>
      <c r="E325" s="23"/>
      <c r="F325" s="23"/>
      <c r="G325" s="23"/>
    </row>
    <row r="326" spans="1:7" ht="15.75" customHeight="1" x14ac:dyDescent="0.35">
      <c r="A326" s="23"/>
      <c r="E326" s="23"/>
      <c r="F326" s="23"/>
      <c r="G326" s="23"/>
    </row>
    <row r="327" spans="1:7" ht="15.75" customHeight="1" x14ac:dyDescent="0.35">
      <c r="A327" s="23"/>
      <c r="E327" s="23"/>
      <c r="F327" s="23"/>
      <c r="G327" s="23"/>
    </row>
    <row r="328" spans="1:7" ht="15.75" customHeight="1" x14ac:dyDescent="0.35">
      <c r="A328" s="23"/>
      <c r="E328" s="23"/>
      <c r="F328" s="23"/>
      <c r="G328" s="23"/>
    </row>
    <row r="329" spans="1:7" ht="15.75" customHeight="1" x14ac:dyDescent="0.35">
      <c r="A329" s="23"/>
      <c r="E329" s="23"/>
      <c r="F329" s="23"/>
      <c r="G329" s="23"/>
    </row>
    <row r="330" spans="1:7" ht="15.75" customHeight="1" x14ac:dyDescent="0.35">
      <c r="A330" s="23"/>
      <c r="E330" s="23"/>
      <c r="F330" s="23"/>
      <c r="G330" s="23"/>
    </row>
    <row r="331" spans="1:7" ht="15.75" customHeight="1" x14ac:dyDescent="0.35">
      <c r="A331" s="23"/>
      <c r="E331" s="23"/>
      <c r="F331" s="23"/>
      <c r="G331" s="23"/>
    </row>
    <row r="332" spans="1:7" ht="15.75" customHeight="1" x14ac:dyDescent="0.35">
      <c r="A332" s="23"/>
      <c r="E332" s="23"/>
      <c r="F332" s="23"/>
      <c r="G332" s="23"/>
    </row>
    <row r="333" spans="1:7" ht="15.75" customHeight="1" x14ac:dyDescent="0.35">
      <c r="A333" s="23"/>
      <c r="E333" s="23"/>
      <c r="F333" s="23"/>
      <c r="G333" s="23"/>
    </row>
    <row r="334" spans="1:7" ht="15.75" customHeight="1" x14ac:dyDescent="0.35">
      <c r="A334" s="23"/>
      <c r="E334" s="23"/>
      <c r="F334" s="23"/>
      <c r="G334" s="23"/>
    </row>
    <row r="335" spans="1:7" ht="15.75" customHeight="1" x14ac:dyDescent="0.35">
      <c r="A335" s="23"/>
      <c r="E335" s="23"/>
      <c r="F335" s="23"/>
      <c r="G335" s="23"/>
    </row>
    <row r="336" spans="1:7" ht="15.75" customHeight="1" x14ac:dyDescent="0.35">
      <c r="A336" s="23"/>
      <c r="E336" s="23"/>
      <c r="F336" s="23"/>
      <c r="G336" s="23"/>
    </row>
    <row r="337" spans="1:7" ht="15.75" customHeight="1" x14ac:dyDescent="0.35">
      <c r="A337" s="23"/>
      <c r="E337" s="23"/>
      <c r="F337" s="23"/>
      <c r="G337" s="23"/>
    </row>
    <row r="338" spans="1:7" ht="15.75" customHeight="1" x14ac:dyDescent="0.35">
      <c r="A338" s="23"/>
      <c r="E338" s="23"/>
      <c r="F338" s="23"/>
      <c r="G338" s="23"/>
    </row>
    <row r="339" spans="1:7" ht="15.75" customHeight="1" x14ac:dyDescent="0.35">
      <c r="A339" s="23"/>
      <c r="E339" s="23"/>
      <c r="F339" s="23"/>
      <c r="G339" s="23"/>
    </row>
    <row r="340" spans="1:7" ht="15.75" customHeight="1" x14ac:dyDescent="0.35">
      <c r="A340" s="23"/>
      <c r="E340" s="23"/>
      <c r="F340" s="23"/>
      <c r="G340" s="23"/>
    </row>
    <row r="341" spans="1:7" ht="15.75" customHeight="1" x14ac:dyDescent="0.35">
      <c r="A341" s="23"/>
      <c r="E341" s="23"/>
      <c r="F341" s="23"/>
      <c r="G341" s="23"/>
    </row>
    <row r="342" spans="1:7" ht="15.75" customHeight="1" x14ac:dyDescent="0.35">
      <c r="A342" s="23"/>
      <c r="E342" s="23"/>
      <c r="F342" s="23"/>
      <c r="G342" s="23"/>
    </row>
    <row r="343" spans="1:7" ht="15.75" customHeight="1" x14ac:dyDescent="0.35">
      <c r="A343" s="23"/>
      <c r="E343" s="23"/>
      <c r="F343" s="23"/>
      <c r="G343" s="23"/>
    </row>
    <row r="344" spans="1:7" ht="15.75" customHeight="1" x14ac:dyDescent="0.35">
      <c r="A344" s="23"/>
      <c r="E344" s="23"/>
      <c r="F344" s="23"/>
      <c r="G344" s="23"/>
    </row>
    <row r="345" spans="1:7" ht="15.75" customHeight="1" x14ac:dyDescent="0.35">
      <c r="A345" s="23"/>
      <c r="E345" s="23"/>
      <c r="F345" s="23"/>
      <c r="G345" s="23"/>
    </row>
    <row r="346" spans="1:7" ht="15.75" customHeight="1" x14ac:dyDescent="0.35">
      <c r="A346" s="23"/>
      <c r="E346" s="23"/>
      <c r="F346" s="23"/>
      <c r="G346" s="23"/>
    </row>
    <row r="347" spans="1:7" ht="15.75" customHeight="1" x14ac:dyDescent="0.35">
      <c r="A347" s="23"/>
      <c r="E347" s="23"/>
      <c r="F347" s="23"/>
      <c r="G347" s="23"/>
    </row>
    <row r="348" spans="1:7" ht="15.75" customHeight="1" x14ac:dyDescent="0.35">
      <c r="A348" s="23"/>
      <c r="E348" s="23"/>
      <c r="F348" s="23"/>
      <c r="G348" s="23"/>
    </row>
    <row r="349" spans="1:7" ht="15.75" customHeight="1" x14ac:dyDescent="0.35">
      <c r="A349" s="23"/>
      <c r="E349" s="23"/>
      <c r="F349" s="23"/>
      <c r="G349" s="23"/>
    </row>
    <row r="350" spans="1:7" ht="15.75" customHeight="1" x14ac:dyDescent="0.35">
      <c r="A350" s="23"/>
      <c r="E350" s="23"/>
      <c r="F350" s="23"/>
      <c r="G350" s="23"/>
    </row>
    <row r="351" spans="1:7" ht="15.75" customHeight="1" x14ac:dyDescent="0.35">
      <c r="A351" s="23"/>
      <c r="E351" s="23"/>
      <c r="F351" s="23"/>
      <c r="G351" s="23"/>
    </row>
    <row r="352" spans="1:7" ht="15.75" customHeight="1" x14ac:dyDescent="0.35">
      <c r="A352" s="23"/>
      <c r="E352" s="23"/>
      <c r="F352" s="23"/>
      <c r="G352" s="23"/>
    </row>
    <row r="353" spans="1:7" ht="15.75" customHeight="1" x14ac:dyDescent="0.35">
      <c r="A353" s="23"/>
      <c r="E353" s="23"/>
      <c r="F353" s="23"/>
      <c r="G353" s="23"/>
    </row>
    <row r="354" spans="1:7" ht="15.75" customHeight="1" x14ac:dyDescent="0.35">
      <c r="A354" s="23"/>
      <c r="E354" s="23"/>
      <c r="F354" s="23"/>
      <c r="G354" s="23"/>
    </row>
    <row r="355" spans="1:7" ht="15.75" customHeight="1" x14ac:dyDescent="0.35">
      <c r="A355" s="23"/>
      <c r="E355" s="23"/>
      <c r="F355" s="23"/>
      <c r="G355" s="23"/>
    </row>
    <row r="356" spans="1:7" ht="15.75" customHeight="1" x14ac:dyDescent="0.35">
      <c r="A356" s="23"/>
      <c r="E356" s="23"/>
      <c r="F356" s="23"/>
      <c r="G356" s="23"/>
    </row>
    <row r="357" spans="1:7" ht="15.75" customHeight="1" x14ac:dyDescent="0.35">
      <c r="A357" s="23"/>
      <c r="E357" s="23"/>
      <c r="F357" s="23"/>
      <c r="G357" s="23"/>
    </row>
    <row r="358" spans="1:7" ht="15.75" customHeight="1" x14ac:dyDescent="0.35">
      <c r="A358" s="23"/>
      <c r="E358" s="23"/>
      <c r="F358" s="23"/>
      <c r="G358" s="23"/>
    </row>
    <row r="359" spans="1:7" ht="15.75" customHeight="1" x14ac:dyDescent="0.35">
      <c r="A359" s="23"/>
      <c r="E359" s="23"/>
      <c r="F359" s="23"/>
      <c r="G359" s="23"/>
    </row>
    <row r="360" spans="1:7" ht="15.75" customHeight="1" x14ac:dyDescent="0.35">
      <c r="A360" s="23"/>
      <c r="E360" s="23"/>
      <c r="F360" s="23"/>
      <c r="G360" s="23"/>
    </row>
    <row r="361" spans="1:7" ht="15.75" customHeight="1" x14ac:dyDescent="0.35">
      <c r="A361" s="23"/>
      <c r="E361" s="23"/>
      <c r="F361" s="23"/>
      <c r="G361" s="23"/>
    </row>
    <row r="362" spans="1:7" ht="15.75" customHeight="1" x14ac:dyDescent="0.35">
      <c r="A362" s="23"/>
      <c r="E362" s="23"/>
      <c r="F362" s="23"/>
      <c r="G362" s="23"/>
    </row>
    <row r="363" spans="1:7" ht="15.75" customHeight="1" x14ac:dyDescent="0.35">
      <c r="A363" s="23"/>
      <c r="E363" s="23"/>
      <c r="F363" s="23"/>
      <c r="G363" s="23"/>
    </row>
    <row r="364" spans="1:7" ht="15.75" customHeight="1" x14ac:dyDescent="0.35">
      <c r="A364" s="23"/>
      <c r="E364" s="23"/>
      <c r="F364" s="23"/>
      <c r="G364" s="23"/>
    </row>
    <row r="365" spans="1:7" ht="15.75" customHeight="1" x14ac:dyDescent="0.35">
      <c r="A365" s="23"/>
      <c r="E365" s="23"/>
      <c r="F365" s="23"/>
      <c r="G365" s="23"/>
    </row>
    <row r="366" spans="1:7" ht="15.75" customHeight="1" x14ac:dyDescent="0.35">
      <c r="A366" s="23"/>
      <c r="E366" s="23"/>
      <c r="F366" s="23"/>
      <c r="G366" s="23"/>
    </row>
    <row r="367" spans="1:7" ht="15.75" customHeight="1" x14ac:dyDescent="0.35">
      <c r="A367" s="23"/>
      <c r="E367" s="23"/>
      <c r="F367" s="23"/>
      <c r="G367" s="23"/>
    </row>
    <row r="368" spans="1:7" ht="15.75" customHeight="1" x14ac:dyDescent="0.35">
      <c r="A368" s="23"/>
      <c r="E368" s="23"/>
      <c r="F368" s="23"/>
      <c r="G368" s="23"/>
    </row>
    <row r="369" spans="1:7" ht="15.75" customHeight="1" x14ac:dyDescent="0.35">
      <c r="A369" s="23"/>
      <c r="E369" s="23"/>
      <c r="F369" s="23"/>
      <c r="G369" s="23"/>
    </row>
    <row r="370" spans="1:7" ht="15.75" customHeight="1" x14ac:dyDescent="0.35">
      <c r="A370" s="23"/>
      <c r="E370" s="23"/>
      <c r="F370" s="23"/>
      <c r="G370" s="23"/>
    </row>
    <row r="371" spans="1:7" ht="15.75" customHeight="1" x14ac:dyDescent="0.35">
      <c r="A371" s="23"/>
      <c r="E371" s="23"/>
      <c r="F371" s="23"/>
      <c r="G371" s="23"/>
    </row>
    <row r="372" spans="1:7" ht="15.75" customHeight="1" x14ac:dyDescent="0.35">
      <c r="A372" s="23"/>
      <c r="E372" s="23"/>
      <c r="F372" s="23"/>
      <c r="G372" s="23"/>
    </row>
    <row r="373" spans="1:7" ht="15.75" customHeight="1" x14ac:dyDescent="0.35">
      <c r="A373" s="23"/>
      <c r="E373" s="23"/>
      <c r="F373" s="23"/>
      <c r="G373" s="23"/>
    </row>
    <row r="374" spans="1:7" ht="15.75" customHeight="1" x14ac:dyDescent="0.35">
      <c r="A374" s="23"/>
      <c r="E374" s="23"/>
      <c r="F374" s="23"/>
      <c r="G374" s="23"/>
    </row>
    <row r="375" spans="1:7" ht="15.75" customHeight="1" x14ac:dyDescent="0.35">
      <c r="A375" s="23"/>
      <c r="E375" s="23"/>
      <c r="F375" s="23"/>
      <c r="G375" s="23"/>
    </row>
    <row r="376" spans="1:7" ht="15.75" customHeight="1" x14ac:dyDescent="0.35">
      <c r="A376" s="23"/>
      <c r="E376" s="23"/>
      <c r="F376" s="23"/>
      <c r="G376" s="23"/>
    </row>
    <row r="377" spans="1:7" ht="15.75" customHeight="1" x14ac:dyDescent="0.35">
      <c r="A377" s="23"/>
      <c r="E377" s="23"/>
      <c r="F377" s="23"/>
      <c r="G377" s="23"/>
    </row>
    <row r="378" spans="1:7" ht="15.75" customHeight="1" x14ac:dyDescent="0.35">
      <c r="A378" s="23"/>
      <c r="E378" s="23"/>
      <c r="F378" s="23"/>
      <c r="G378" s="23"/>
    </row>
    <row r="379" spans="1:7" ht="15.75" customHeight="1" x14ac:dyDescent="0.35">
      <c r="A379" s="23"/>
      <c r="E379" s="23"/>
      <c r="F379" s="23"/>
      <c r="G379" s="23"/>
    </row>
    <row r="380" spans="1:7" ht="15.75" customHeight="1" x14ac:dyDescent="0.35">
      <c r="A380" s="23"/>
      <c r="E380" s="23"/>
      <c r="F380" s="23"/>
      <c r="G380" s="23"/>
    </row>
    <row r="381" spans="1:7" ht="15.75" customHeight="1" x14ac:dyDescent="0.35">
      <c r="A381" s="23"/>
      <c r="E381" s="23"/>
      <c r="F381" s="23"/>
      <c r="G381" s="23"/>
    </row>
    <row r="382" spans="1:7" ht="15.75" customHeight="1" x14ac:dyDescent="0.35">
      <c r="A382" s="23"/>
      <c r="E382" s="23"/>
      <c r="F382" s="23"/>
      <c r="G382" s="23"/>
    </row>
    <row r="383" spans="1:7" ht="15.75" customHeight="1" x14ac:dyDescent="0.35">
      <c r="A383" s="23"/>
      <c r="E383" s="23"/>
      <c r="F383" s="23"/>
      <c r="G383" s="23"/>
    </row>
    <row r="384" spans="1:7" ht="15.75" customHeight="1" x14ac:dyDescent="0.35">
      <c r="A384" s="23"/>
      <c r="E384" s="23"/>
      <c r="F384" s="23"/>
      <c r="G384" s="23"/>
    </row>
    <row r="385" spans="1:7" ht="15.75" customHeight="1" x14ac:dyDescent="0.35">
      <c r="A385" s="23"/>
      <c r="E385" s="23"/>
      <c r="F385" s="23"/>
      <c r="G385" s="23"/>
    </row>
    <row r="386" spans="1:7" ht="15.75" customHeight="1" x14ac:dyDescent="0.35">
      <c r="A386" s="23"/>
      <c r="E386" s="23"/>
      <c r="F386" s="23"/>
      <c r="G386" s="23"/>
    </row>
    <row r="387" spans="1:7" ht="15.75" customHeight="1" x14ac:dyDescent="0.35">
      <c r="A387" s="23"/>
      <c r="E387" s="23"/>
      <c r="F387" s="23"/>
      <c r="G387" s="23"/>
    </row>
    <row r="388" spans="1:7" ht="15.75" customHeight="1" x14ac:dyDescent="0.35">
      <c r="A388" s="23"/>
      <c r="E388" s="23"/>
      <c r="F388" s="23"/>
      <c r="G388" s="23"/>
    </row>
    <row r="389" spans="1:7" ht="15.75" customHeight="1" x14ac:dyDescent="0.35">
      <c r="A389" s="23"/>
      <c r="E389" s="23"/>
      <c r="F389" s="23"/>
      <c r="G389" s="23"/>
    </row>
    <row r="390" spans="1:7" ht="15.75" customHeight="1" x14ac:dyDescent="0.35">
      <c r="A390" s="23"/>
      <c r="E390" s="23"/>
      <c r="F390" s="23"/>
      <c r="G390" s="23"/>
    </row>
    <row r="391" spans="1:7" ht="15.75" customHeight="1" x14ac:dyDescent="0.35">
      <c r="A391" s="23"/>
      <c r="E391" s="23"/>
      <c r="F391" s="23"/>
      <c r="G391" s="23"/>
    </row>
    <row r="392" spans="1:7" ht="15.75" customHeight="1" x14ac:dyDescent="0.35">
      <c r="A392" s="23"/>
      <c r="E392" s="23"/>
      <c r="F392" s="23"/>
      <c r="G392" s="23"/>
    </row>
    <row r="393" spans="1:7" ht="15.75" customHeight="1" x14ac:dyDescent="0.35">
      <c r="A393" s="23"/>
      <c r="E393" s="23"/>
      <c r="F393" s="23"/>
      <c r="G393" s="23"/>
    </row>
    <row r="394" spans="1:7" ht="15.75" customHeight="1" x14ac:dyDescent="0.35">
      <c r="A394" s="23"/>
      <c r="E394" s="23"/>
      <c r="F394" s="23"/>
      <c r="G394" s="23"/>
    </row>
    <row r="395" spans="1:7" ht="15.75" customHeight="1" x14ac:dyDescent="0.35">
      <c r="A395" s="23"/>
      <c r="E395" s="23"/>
      <c r="F395" s="23"/>
      <c r="G395" s="23"/>
    </row>
    <row r="396" spans="1:7" ht="15.75" customHeight="1" x14ac:dyDescent="0.35">
      <c r="A396" s="23"/>
      <c r="E396" s="23"/>
      <c r="F396" s="23"/>
      <c r="G396" s="23"/>
    </row>
    <row r="397" spans="1:7" ht="15.75" customHeight="1" x14ac:dyDescent="0.35">
      <c r="A397" s="23"/>
      <c r="E397" s="23"/>
      <c r="F397" s="23"/>
      <c r="G397" s="23"/>
    </row>
    <row r="398" spans="1:7" ht="15.75" customHeight="1" x14ac:dyDescent="0.35">
      <c r="A398" s="23"/>
      <c r="E398" s="23"/>
      <c r="F398" s="23"/>
      <c r="G398" s="23"/>
    </row>
    <row r="399" spans="1:7" ht="15.75" customHeight="1" x14ac:dyDescent="0.35">
      <c r="A399" s="23"/>
      <c r="E399" s="23"/>
      <c r="F399" s="23"/>
      <c r="G399" s="23"/>
    </row>
    <row r="400" spans="1:7" ht="15.75" customHeight="1" x14ac:dyDescent="0.35">
      <c r="A400" s="23"/>
      <c r="E400" s="23"/>
      <c r="F400" s="23"/>
      <c r="G400" s="23"/>
    </row>
    <row r="401" spans="1:7" ht="15.75" customHeight="1" x14ac:dyDescent="0.35">
      <c r="A401" s="23"/>
      <c r="E401" s="23"/>
      <c r="F401" s="23"/>
      <c r="G401" s="23"/>
    </row>
    <row r="402" spans="1:7" ht="15.75" customHeight="1" x14ac:dyDescent="0.35">
      <c r="A402" s="23"/>
      <c r="E402" s="23"/>
      <c r="F402" s="23"/>
      <c r="G402" s="23"/>
    </row>
    <row r="403" spans="1:7" ht="15.75" customHeight="1" x14ac:dyDescent="0.35">
      <c r="A403" s="23"/>
      <c r="E403" s="23"/>
      <c r="F403" s="23"/>
      <c r="G403" s="23"/>
    </row>
    <row r="404" spans="1:7" ht="15.75" customHeight="1" x14ac:dyDescent="0.35">
      <c r="A404" s="23"/>
      <c r="E404" s="23"/>
      <c r="F404" s="23"/>
      <c r="G404" s="23"/>
    </row>
    <row r="405" spans="1:7" ht="15.75" customHeight="1" x14ac:dyDescent="0.35">
      <c r="A405" s="23"/>
      <c r="E405" s="23"/>
      <c r="F405" s="23"/>
      <c r="G405" s="23"/>
    </row>
    <row r="406" spans="1:7" ht="15.75" customHeight="1" x14ac:dyDescent="0.35">
      <c r="A406" s="23"/>
      <c r="E406" s="23"/>
      <c r="F406" s="23"/>
      <c r="G406" s="23"/>
    </row>
    <row r="407" spans="1:7" ht="15.75" customHeight="1" x14ac:dyDescent="0.35">
      <c r="A407" s="23"/>
      <c r="E407" s="23"/>
      <c r="F407" s="23"/>
      <c r="G407" s="23"/>
    </row>
    <row r="408" spans="1:7" ht="15.75" customHeight="1" x14ac:dyDescent="0.35">
      <c r="A408" s="23"/>
      <c r="E408" s="23"/>
      <c r="F408" s="23"/>
      <c r="G408" s="23"/>
    </row>
    <row r="409" spans="1:7" ht="15.75" customHeight="1" x14ac:dyDescent="0.35">
      <c r="A409" s="23"/>
      <c r="E409" s="23"/>
      <c r="F409" s="23"/>
      <c r="G409" s="23"/>
    </row>
    <row r="410" spans="1:7" ht="15.75" customHeight="1" x14ac:dyDescent="0.35">
      <c r="A410" s="23"/>
      <c r="E410" s="23"/>
      <c r="F410" s="23"/>
      <c r="G410" s="23"/>
    </row>
    <row r="411" spans="1:7" ht="15.75" customHeight="1" x14ac:dyDescent="0.35">
      <c r="A411" s="23"/>
      <c r="E411" s="23"/>
      <c r="F411" s="23"/>
      <c r="G411" s="23"/>
    </row>
    <row r="412" spans="1:7" ht="15.75" customHeight="1" x14ac:dyDescent="0.35">
      <c r="A412" s="23"/>
      <c r="E412" s="23"/>
      <c r="F412" s="23"/>
      <c r="G412" s="23"/>
    </row>
    <row r="413" spans="1:7" ht="15.75" customHeight="1" x14ac:dyDescent="0.35">
      <c r="A413" s="23"/>
      <c r="E413" s="23"/>
      <c r="F413" s="23"/>
      <c r="G413" s="23"/>
    </row>
    <row r="414" spans="1:7" ht="15.75" customHeight="1" x14ac:dyDescent="0.35">
      <c r="A414" s="23"/>
      <c r="E414" s="23"/>
      <c r="F414" s="23"/>
      <c r="G414" s="23"/>
    </row>
    <row r="415" spans="1:7" ht="15.75" customHeight="1" x14ac:dyDescent="0.35">
      <c r="A415" s="23"/>
      <c r="E415" s="23"/>
      <c r="F415" s="23"/>
      <c r="G415" s="23"/>
    </row>
    <row r="416" spans="1:7" ht="15.75" customHeight="1" x14ac:dyDescent="0.35">
      <c r="A416" s="23"/>
      <c r="E416" s="23"/>
      <c r="F416" s="23"/>
      <c r="G416" s="23"/>
    </row>
    <row r="417" spans="1:7" ht="15.75" customHeight="1" x14ac:dyDescent="0.35">
      <c r="A417" s="23"/>
      <c r="E417" s="23"/>
      <c r="F417" s="23"/>
      <c r="G417" s="23"/>
    </row>
    <row r="418" spans="1:7" ht="15.75" customHeight="1" x14ac:dyDescent="0.35">
      <c r="A418" s="23"/>
      <c r="E418" s="23"/>
      <c r="F418" s="23"/>
      <c r="G418" s="23"/>
    </row>
    <row r="419" spans="1:7" ht="15.75" customHeight="1" x14ac:dyDescent="0.35">
      <c r="A419" s="23"/>
      <c r="E419" s="23"/>
      <c r="F419" s="23"/>
      <c r="G419" s="23"/>
    </row>
    <row r="420" spans="1:7" ht="15.75" customHeight="1" x14ac:dyDescent="0.35">
      <c r="A420" s="23"/>
      <c r="E420" s="23"/>
      <c r="F420" s="23"/>
      <c r="G420" s="23"/>
    </row>
    <row r="421" spans="1:7" ht="15.75" customHeight="1" x14ac:dyDescent="0.35">
      <c r="A421" s="23"/>
      <c r="E421" s="23"/>
      <c r="F421" s="23"/>
      <c r="G421" s="23"/>
    </row>
    <row r="422" spans="1:7" ht="15.75" customHeight="1" x14ac:dyDescent="0.35">
      <c r="A422" s="23"/>
      <c r="E422" s="23"/>
      <c r="F422" s="23"/>
      <c r="G422" s="23"/>
    </row>
    <row r="423" spans="1:7" ht="15.75" customHeight="1" x14ac:dyDescent="0.35">
      <c r="A423" s="23"/>
      <c r="E423" s="23"/>
      <c r="F423" s="23"/>
      <c r="G423" s="23"/>
    </row>
    <row r="424" spans="1:7" ht="15.75" customHeight="1" x14ac:dyDescent="0.35">
      <c r="A424" s="23"/>
      <c r="E424" s="23"/>
      <c r="F424" s="23"/>
      <c r="G424" s="23"/>
    </row>
    <row r="425" spans="1:7" ht="15.75" customHeight="1" x14ac:dyDescent="0.35">
      <c r="A425" s="23"/>
      <c r="E425" s="23"/>
      <c r="F425" s="23"/>
      <c r="G425" s="23"/>
    </row>
    <row r="426" spans="1:7" ht="15.75" customHeight="1" x14ac:dyDescent="0.35">
      <c r="A426" s="23"/>
      <c r="E426" s="23"/>
      <c r="F426" s="23"/>
      <c r="G426" s="23"/>
    </row>
    <row r="427" spans="1:7" ht="15.75" customHeight="1" x14ac:dyDescent="0.35">
      <c r="A427" s="23"/>
      <c r="E427" s="23"/>
      <c r="F427" s="23"/>
      <c r="G427" s="23"/>
    </row>
    <row r="428" spans="1:7" ht="15.75" customHeight="1" x14ac:dyDescent="0.35">
      <c r="A428" s="23"/>
      <c r="E428" s="23"/>
      <c r="F428" s="23"/>
      <c r="G428" s="23"/>
    </row>
    <row r="429" spans="1:7" ht="15.75" customHeight="1" x14ac:dyDescent="0.35">
      <c r="A429" s="23"/>
      <c r="E429" s="23"/>
      <c r="F429" s="23"/>
      <c r="G429" s="23"/>
    </row>
    <row r="430" spans="1:7" ht="15.75" customHeight="1" x14ac:dyDescent="0.35">
      <c r="A430" s="23"/>
      <c r="E430" s="23"/>
      <c r="F430" s="23"/>
      <c r="G430" s="23"/>
    </row>
    <row r="431" spans="1:7" ht="15.75" customHeight="1" x14ac:dyDescent="0.35">
      <c r="A431" s="23"/>
      <c r="E431" s="23"/>
      <c r="F431" s="23"/>
      <c r="G431" s="23"/>
    </row>
    <row r="432" spans="1:7" ht="15.75" customHeight="1" x14ac:dyDescent="0.35">
      <c r="A432" s="23"/>
      <c r="E432" s="23"/>
      <c r="F432" s="23"/>
      <c r="G432" s="23"/>
    </row>
    <row r="433" spans="1:7" ht="15.75" customHeight="1" x14ac:dyDescent="0.35">
      <c r="A433" s="23"/>
      <c r="E433" s="23"/>
      <c r="F433" s="23"/>
      <c r="G433" s="23"/>
    </row>
    <row r="434" spans="1:7" ht="15.75" customHeight="1" x14ac:dyDescent="0.35">
      <c r="A434" s="23"/>
      <c r="E434" s="23"/>
      <c r="F434" s="23"/>
      <c r="G434" s="23"/>
    </row>
    <row r="435" spans="1:7" ht="15.75" customHeight="1" x14ac:dyDescent="0.35">
      <c r="A435" s="23"/>
      <c r="E435" s="23"/>
      <c r="F435" s="23"/>
      <c r="G435" s="23"/>
    </row>
    <row r="436" spans="1:7" ht="15.75" customHeight="1" x14ac:dyDescent="0.35">
      <c r="A436" s="23"/>
      <c r="E436" s="23"/>
      <c r="F436" s="23"/>
      <c r="G436" s="23"/>
    </row>
    <row r="437" spans="1:7" ht="15.75" customHeight="1" x14ac:dyDescent="0.35">
      <c r="A437" s="23"/>
      <c r="E437" s="23"/>
      <c r="F437" s="23"/>
      <c r="G437" s="23"/>
    </row>
    <row r="438" spans="1:7" ht="15.75" customHeight="1" x14ac:dyDescent="0.35">
      <c r="A438" s="23"/>
      <c r="E438" s="23"/>
      <c r="F438" s="23"/>
      <c r="G438" s="23"/>
    </row>
    <row r="439" spans="1:7" ht="15.75" customHeight="1" x14ac:dyDescent="0.35">
      <c r="A439" s="23"/>
      <c r="E439" s="23"/>
      <c r="F439" s="23"/>
      <c r="G439" s="23"/>
    </row>
    <row r="440" spans="1:7" ht="15.75" customHeight="1" x14ac:dyDescent="0.35">
      <c r="A440" s="23"/>
      <c r="E440" s="23"/>
      <c r="F440" s="23"/>
      <c r="G440" s="23"/>
    </row>
    <row r="441" spans="1:7" ht="15.75" customHeight="1" x14ac:dyDescent="0.35">
      <c r="A441" s="23"/>
      <c r="E441" s="23"/>
      <c r="F441" s="23"/>
      <c r="G441" s="23"/>
    </row>
    <row r="442" spans="1:7" ht="15.75" customHeight="1" x14ac:dyDescent="0.35">
      <c r="A442" s="23"/>
      <c r="E442" s="23"/>
      <c r="F442" s="23"/>
      <c r="G442" s="23"/>
    </row>
    <row r="443" spans="1:7" ht="15.75" customHeight="1" x14ac:dyDescent="0.35">
      <c r="A443" s="23"/>
      <c r="E443" s="23"/>
      <c r="F443" s="23"/>
      <c r="G443" s="23"/>
    </row>
    <row r="444" spans="1:7" ht="15.75" customHeight="1" x14ac:dyDescent="0.35">
      <c r="A444" s="23"/>
      <c r="E444" s="23"/>
      <c r="F444" s="23"/>
      <c r="G444" s="23"/>
    </row>
    <row r="445" spans="1:7" ht="15.75" customHeight="1" x14ac:dyDescent="0.35">
      <c r="A445" s="23"/>
      <c r="E445" s="23"/>
      <c r="F445" s="23"/>
      <c r="G445" s="23"/>
    </row>
    <row r="446" spans="1:7" ht="15.75" customHeight="1" x14ac:dyDescent="0.35">
      <c r="A446" s="23"/>
      <c r="E446" s="23"/>
      <c r="F446" s="23"/>
      <c r="G446" s="23"/>
    </row>
    <row r="447" spans="1:7" ht="15.75" customHeight="1" x14ac:dyDescent="0.35">
      <c r="A447" s="23"/>
      <c r="E447" s="23"/>
      <c r="F447" s="23"/>
      <c r="G447" s="23"/>
    </row>
    <row r="448" spans="1:7" ht="15.75" customHeight="1" x14ac:dyDescent="0.35">
      <c r="A448" s="23"/>
      <c r="E448" s="23"/>
      <c r="F448" s="23"/>
      <c r="G448" s="23"/>
    </row>
    <row r="449" spans="1:7" ht="15.75" customHeight="1" x14ac:dyDescent="0.35">
      <c r="A449" s="23"/>
      <c r="E449" s="23"/>
      <c r="F449" s="23"/>
      <c r="G449" s="23"/>
    </row>
    <row r="450" spans="1:7" ht="15.75" customHeight="1" x14ac:dyDescent="0.35">
      <c r="A450" s="23"/>
      <c r="E450" s="23"/>
      <c r="F450" s="23"/>
      <c r="G450" s="23"/>
    </row>
    <row r="451" spans="1:7" ht="15.75" customHeight="1" x14ac:dyDescent="0.35">
      <c r="A451" s="23"/>
      <c r="E451" s="23"/>
      <c r="F451" s="23"/>
      <c r="G451" s="23"/>
    </row>
    <row r="452" spans="1:7" ht="15.75" customHeight="1" x14ac:dyDescent="0.35">
      <c r="A452" s="23"/>
      <c r="E452" s="23"/>
      <c r="F452" s="23"/>
      <c r="G452" s="23"/>
    </row>
    <row r="453" spans="1:7" ht="15.75" customHeight="1" x14ac:dyDescent="0.35">
      <c r="A453" s="23"/>
      <c r="E453" s="23"/>
      <c r="F453" s="23"/>
      <c r="G453" s="23"/>
    </row>
    <row r="454" spans="1:7" ht="15.75" customHeight="1" x14ac:dyDescent="0.35">
      <c r="A454" s="23"/>
      <c r="E454" s="23"/>
      <c r="F454" s="23"/>
      <c r="G454" s="23"/>
    </row>
    <row r="455" spans="1:7" ht="15.75" customHeight="1" x14ac:dyDescent="0.35">
      <c r="A455" s="23"/>
      <c r="E455" s="23"/>
      <c r="F455" s="23"/>
      <c r="G455" s="23"/>
    </row>
    <row r="456" spans="1:7" ht="15.75" customHeight="1" x14ac:dyDescent="0.35">
      <c r="A456" s="23"/>
      <c r="E456" s="23"/>
      <c r="F456" s="23"/>
      <c r="G456" s="23"/>
    </row>
    <row r="457" spans="1:7" ht="15.75" customHeight="1" x14ac:dyDescent="0.35">
      <c r="A457" s="23"/>
      <c r="E457" s="23"/>
      <c r="F457" s="23"/>
      <c r="G457" s="23"/>
    </row>
    <row r="458" spans="1:7" ht="15.75" customHeight="1" x14ac:dyDescent="0.35">
      <c r="A458" s="23"/>
      <c r="E458" s="23"/>
      <c r="F458" s="23"/>
      <c r="G458" s="23"/>
    </row>
    <row r="459" spans="1:7" ht="15.75" customHeight="1" x14ac:dyDescent="0.35">
      <c r="A459" s="23"/>
      <c r="E459" s="23"/>
      <c r="F459" s="23"/>
      <c r="G459" s="23"/>
    </row>
    <row r="460" spans="1:7" ht="15.75" customHeight="1" x14ac:dyDescent="0.35">
      <c r="A460" s="23"/>
      <c r="E460" s="23"/>
      <c r="F460" s="23"/>
      <c r="G460" s="23"/>
    </row>
    <row r="461" spans="1:7" ht="15.75" customHeight="1" x14ac:dyDescent="0.35">
      <c r="A461" s="23"/>
      <c r="E461" s="23"/>
      <c r="F461" s="23"/>
      <c r="G461" s="23"/>
    </row>
    <row r="462" spans="1:7" ht="15.75" customHeight="1" x14ac:dyDescent="0.35">
      <c r="A462" s="23"/>
      <c r="E462" s="23"/>
      <c r="F462" s="23"/>
      <c r="G462" s="23"/>
    </row>
    <row r="463" spans="1:7" ht="15.75" customHeight="1" x14ac:dyDescent="0.35">
      <c r="A463" s="23"/>
      <c r="E463" s="23"/>
      <c r="F463" s="23"/>
      <c r="G463" s="23"/>
    </row>
    <row r="464" spans="1:7" ht="15.75" customHeight="1" x14ac:dyDescent="0.35">
      <c r="A464" s="23"/>
      <c r="E464" s="23"/>
      <c r="F464" s="23"/>
      <c r="G464" s="23"/>
    </row>
    <row r="465" spans="1:7" ht="15.75" customHeight="1" x14ac:dyDescent="0.35">
      <c r="A465" s="23"/>
      <c r="E465" s="23"/>
      <c r="F465" s="23"/>
      <c r="G465" s="23"/>
    </row>
    <row r="466" spans="1:7" ht="15.75" customHeight="1" x14ac:dyDescent="0.35">
      <c r="A466" s="23"/>
      <c r="E466" s="23"/>
      <c r="F466" s="23"/>
      <c r="G466" s="23"/>
    </row>
    <row r="467" spans="1:7" ht="15.75" customHeight="1" x14ac:dyDescent="0.35">
      <c r="A467" s="23"/>
      <c r="E467" s="23"/>
      <c r="F467" s="23"/>
      <c r="G467" s="23"/>
    </row>
    <row r="468" spans="1:7" ht="15.75" customHeight="1" x14ac:dyDescent="0.35">
      <c r="A468" s="23"/>
      <c r="E468" s="23"/>
      <c r="F468" s="23"/>
      <c r="G468" s="23"/>
    </row>
    <row r="469" spans="1:7" ht="15.75" customHeight="1" x14ac:dyDescent="0.35">
      <c r="A469" s="23"/>
      <c r="E469" s="23"/>
      <c r="F469" s="23"/>
      <c r="G469" s="23"/>
    </row>
    <row r="470" spans="1:7" ht="15.75" customHeight="1" x14ac:dyDescent="0.35">
      <c r="A470" s="23"/>
      <c r="E470" s="23"/>
      <c r="F470" s="23"/>
      <c r="G470" s="23"/>
    </row>
    <row r="471" spans="1:7" ht="15.75" customHeight="1" x14ac:dyDescent="0.35">
      <c r="A471" s="23"/>
      <c r="E471" s="23"/>
      <c r="F471" s="23"/>
      <c r="G471" s="23"/>
    </row>
    <row r="472" spans="1:7" ht="15.75" customHeight="1" x14ac:dyDescent="0.35">
      <c r="A472" s="23"/>
      <c r="E472" s="23"/>
      <c r="F472" s="23"/>
      <c r="G472" s="23"/>
    </row>
    <row r="473" spans="1:7" ht="15.75" customHeight="1" x14ac:dyDescent="0.35">
      <c r="A473" s="23"/>
      <c r="E473" s="23"/>
      <c r="F473" s="23"/>
      <c r="G473" s="23"/>
    </row>
    <row r="474" spans="1:7" ht="15.75" customHeight="1" x14ac:dyDescent="0.35">
      <c r="A474" s="23"/>
      <c r="E474" s="23"/>
      <c r="F474" s="23"/>
      <c r="G474" s="23"/>
    </row>
    <row r="475" spans="1:7" ht="15.75" customHeight="1" x14ac:dyDescent="0.35">
      <c r="A475" s="23"/>
      <c r="E475" s="23"/>
      <c r="F475" s="23"/>
      <c r="G475" s="23"/>
    </row>
    <row r="476" spans="1:7" ht="15.75" customHeight="1" x14ac:dyDescent="0.35">
      <c r="A476" s="23"/>
      <c r="E476" s="23"/>
      <c r="F476" s="23"/>
      <c r="G476" s="23"/>
    </row>
    <row r="477" spans="1:7" ht="15.75" customHeight="1" x14ac:dyDescent="0.35">
      <c r="A477" s="23"/>
      <c r="E477" s="23"/>
      <c r="F477" s="23"/>
      <c r="G477" s="23"/>
    </row>
    <row r="478" spans="1:7" ht="15.75" customHeight="1" x14ac:dyDescent="0.35">
      <c r="A478" s="23"/>
      <c r="E478" s="23"/>
      <c r="F478" s="23"/>
      <c r="G478" s="23"/>
    </row>
    <row r="479" spans="1:7" ht="15.75" customHeight="1" x14ac:dyDescent="0.35">
      <c r="A479" s="23"/>
      <c r="E479" s="23"/>
      <c r="F479" s="23"/>
      <c r="G479" s="23"/>
    </row>
    <row r="480" spans="1:7" ht="15.75" customHeight="1" x14ac:dyDescent="0.35">
      <c r="A480" s="23"/>
      <c r="E480" s="23"/>
      <c r="F480" s="23"/>
      <c r="G480" s="23"/>
    </row>
    <row r="481" spans="1:7" ht="15.75" customHeight="1" x14ac:dyDescent="0.35">
      <c r="A481" s="23"/>
      <c r="E481" s="23"/>
      <c r="F481" s="23"/>
      <c r="G481" s="23"/>
    </row>
    <row r="482" spans="1:7" ht="15.75" customHeight="1" x14ac:dyDescent="0.35">
      <c r="A482" s="23"/>
      <c r="E482" s="23"/>
      <c r="F482" s="23"/>
      <c r="G482" s="23"/>
    </row>
    <row r="483" spans="1:7" ht="15.75" customHeight="1" x14ac:dyDescent="0.35">
      <c r="A483" s="23"/>
      <c r="E483" s="23"/>
      <c r="F483" s="23"/>
      <c r="G483" s="23"/>
    </row>
    <row r="484" spans="1:7" ht="15.75" customHeight="1" x14ac:dyDescent="0.35">
      <c r="A484" s="23"/>
      <c r="E484" s="23"/>
      <c r="F484" s="23"/>
      <c r="G484" s="23"/>
    </row>
    <row r="485" spans="1:7" ht="15.75" customHeight="1" x14ac:dyDescent="0.35">
      <c r="A485" s="23"/>
      <c r="E485" s="23"/>
      <c r="F485" s="23"/>
      <c r="G485" s="23"/>
    </row>
    <row r="486" spans="1:7" ht="15.75" customHeight="1" x14ac:dyDescent="0.35">
      <c r="A486" s="23"/>
      <c r="E486" s="23"/>
      <c r="F486" s="23"/>
      <c r="G486" s="23"/>
    </row>
    <row r="487" spans="1:7" ht="15.75" customHeight="1" x14ac:dyDescent="0.35">
      <c r="A487" s="23"/>
      <c r="E487" s="23"/>
      <c r="F487" s="23"/>
      <c r="G487" s="23"/>
    </row>
    <row r="488" spans="1:7" ht="15.75" customHeight="1" x14ac:dyDescent="0.35">
      <c r="A488" s="23"/>
      <c r="E488" s="23"/>
      <c r="F488" s="23"/>
      <c r="G488" s="23"/>
    </row>
    <row r="489" spans="1:7" ht="15.75" customHeight="1" x14ac:dyDescent="0.35">
      <c r="A489" s="23"/>
      <c r="E489" s="23"/>
      <c r="F489" s="23"/>
      <c r="G489" s="23"/>
    </row>
    <row r="490" spans="1:7" ht="15.75" customHeight="1" x14ac:dyDescent="0.35">
      <c r="A490" s="23"/>
      <c r="E490" s="23"/>
      <c r="F490" s="23"/>
      <c r="G490" s="23"/>
    </row>
    <row r="491" spans="1:7" ht="15.75" customHeight="1" x14ac:dyDescent="0.35">
      <c r="A491" s="23"/>
      <c r="E491" s="23"/>
      <c r="F491" s="23"/>
      <c r="G491" s="23"/>
    </row>
    <row r="492" spans="1:7" ht="15.75" customHeight="1" x14ac:dyDescent="0.35">
      <c r="A492" s="23"/>
      <c r="E492" s="23"/>
      <c r="F492" s="23"/>
      <c r="G492" s="23"/>
    </row>
    <row r="493" spans="1:7" ht="15.75" customHeight="1" x14ac:dyDescent="0.35">
      <c r="A493" s="23"/>
      <c r="E493" s="23"/>
      <c r="F493" s="23"/>
      <c r="G493" s="23"/>
    </row>
    <row r="494" spans="1:7" ht="15.75" customHeight="1" x14ac:dyDescent="0.35">
      <c r="A494" s="23"/>
      <c r="E494" s="23"/>
      <c r="F494" s="23"/>
      <c r="G494" s="23"/>
    </row>
    <row r="495" spans="1:7" ht="15.75" customHeight="1" x14ac:dyDescent="0.35">
      <c r="A495" s="23"/>
      <c r="E495" s="23"/>
      <c r="F495" s="23"/>
      <c r="G495" s="23"/>
    </row>
    <row r="496" spans="1:7" ht="15.75" customHeight="1" x14ac:dyDescent="0.35">
      <c r="A496" s="23"/>
      <c r="E496" s="23"/>
      <c r="F496" s="23"/>
      <c r="G496" s="23"/>
    </row>
    <row r="497" spans="1:7" ht="15.75" customHeight="1" x14ac:dyDescent="0.35">
      <c r="A497" s="23"/>
      <c r="E497" s="23"/>
      <c r="F497" s="23"/>
      <c r="G497" s="23"/>
    </row>
    <row r="498" spans="1:7" ht="15.75" customHeight="1" x14ac:dyDescent="0.35">
      <c r="A498" s="23"/>
      <c r="E498" s="23"/>
      <c r="F498" s="23"/>
      <c r="G498" s="23"/>
    </row>
    <row r="499" spans="1:7" ht="15.75" customHeight="1" x14ac:dyDescent="0.35">
      <c r="A499" s="23"/>
      <c r="E499" s="23"/>
      <c r="F499" s="23"/>
      <c r="G499" s="23"/>
    </row>
    <row r="500" spans="1:7" ht="15.75" customHeight="1" x14ac:dyDescent="0.35">
      <c r="A500" s="23"/>
      <c r="E500" s="23"/>
      <c r="F500" s="23"/>
      <c r="G500" s="23"/>
    </row>
    <row r="501" spans="1:7" ht="15.75" customHeight="1" x14ac:dyDescent="0.35">
      <c r="A501" s="23"/>
      <c r="E501" s="23"/>
      <c r="F501" s="23"/>
      <c r="G501" s="23"/>
    </row>
    <row r="502" spans="1:7" ht="15.75" customHeight="1" x14ac:dyDescent="0.35">
      <c r="A502" s="23"/>
      <c r="E502" s="23"/>
      <c r="F502" s="23"/>
      <c r="G502" s="23"/>
    </row>
    <row r="503" spans="1:7" ht="15.75" customHeight="1" x14ac:dyDescent="0.35">
      <c r="A503" s="23"/>
      <c r="E503" s="23"/>
      <c r="F503" s="23"/>
      <c r="G503" s="23"/>
    </row>
    <row r="504" spans="1:7" ht="15.75" customHeight="1" x14ac:dyDescent="0.35">
      <c r="A504" s="23"/>
      <c r="E504" s="23"/>
      <c r="F504" s="23"/>
      <c r="G504" s="23"/>
    </row>
    <row r="505" spans="1:7" ht="15.75" customHeight="1" x14ac:dyDescent="0.35">
      <c r="A505" s="23"/>
      <c r="E505" s="23"/>
      <c r="F505" s="23"/>
      <c r="G505" s="23"/>
    </row>
    <row r="506" spans="1:7" ht="15.75" customHeight="1" x14ac:dyDescent="0.35">
      <c r="A506" s="23"/>
      <c r="E506" s="23"/>
      <c r="F506" s="23"/>
      <c r="G506" s="23"/>
    </row>
    <row r="507" spans="1:7" ht="15.75" customHeight="1" x14ac:dyDescent="0.35">
      <c r="A507" s="23"/>
      <c r="E507" s="23"/>
      <c r="F507" s="23"/>
      <c r="G507" s="23"/>
    </row>
    <row r="508" spans="1:7" ht="15.75" customHeight="1" x14ac:dyDescent="0.35">
      <c r="A508" s="23"/>
      <c r="E508" s="23"/>
      <c r="F508" s="23"/>
      <c r="G508" s="23"/>
    </row>
    <row r="509" spans="1:7" ht="15.75" customHeight="1" x14ac:dyDescent="0.35">
      <c r="A509" s="23"/>
      <c r="E509" s="23"/>
      <c r="F509" s="23"/>
      <c r="G509" s="23"/>
    </row>
    <row r="510" spans="1:7" ht="15.75" customHeight="1" x14ac:dyDescent="0.35">
      <c r="A510" s="23"/>
      <c r="E510" s="23"/>
      <c r="F510" s="23"/>
      <c r="G510" s="23"/>
    </row>
    <row r="511" spans="1:7" ht="15.75" customHeight="1" x14ac:dyDescent="0.35">
      <c r="A511" s="23"/>
      <c r="E511" s="23"/>
      <c r="F511" s="23"/>
      <c r="G511" s="23"/>
    </row>
    <row r="512" spans="1:7" ht="15.75" customHeight="1" x14ac:dyDescent="0.35">
      <c r="A512" s="23"/>
      <c r="E512" s="23"/>
      <c r="F512" s="23"/>
      <c r="G512" s="23"/>
    </row>
    <row r="513" spans="1:7" ht="15.75" customHeight="1" x14ac:dyDescent="0.35">
      <c r="A513" s="23"/>
      <c r="E513" s="23"/>
      <c r="F513" s="23"/>
      <c r="G513" s="23"/>
    </row>
    <row r="514" spans="1:7" ht="15.75" customHeight="1" x14ac:dyDescent="0.35">
      <c r="A514" s="23"/>
      <c r="E514" s="23"/>
      <c r="F514" s="23"/>
      <c r="G514" s="23"/>
    </row>
    <row r="515" spans="1:7" ht="15.75" customHeight="1" x14ac:dyDescent="0.35">
      <c r="A515" s="23"/>
      <c r="E515" s="23"/>
      <c r="F515" s="23"/>
      <c r="G515" s="23"/>
    </row>
    <row r="516" spans="1:7" ht="15.75" customHeight="1" x14ac:dyDescent="0.35">
      <c r="A516" s="23"/>
      <c r="E516" s="23"/>
      <c r="F516" s="23"/>
      <c r="G516" s="23"/>
    </row>
    <row r="517" spans="1:7" ht="15.75" customHeight="1" x14ac:dyDescent="0.35">
      <c r="A517" s="23"/>
      <c r="E517" s="23"/>
      <c r="F517" s="23"/>
      <c r="G517" s="23"/>
    </row>
    <row r="518" spans="1:7" ht="15.75" customHeight="1" x14ac:dyDescent="0.35">
      <c r="A518" s="23"/>
      <c r="E518" s="23"/>
      <c r="F518" s="23"/>
      <c r="G518" s="23"/>
    </row>
    <row r="519" spans="1:7" ht="15.75" customHeight="1" x14ac:dyDescent="0.35">
      <c r="A519" s="23"/>
      <c r="E519" s="23"/>
      <c r="F519" s="23"/>
      <c r="G519" s="23"/>
    </row>
    <row r="520" spans="1:7" ht="15.75" customHeight="1" x14ac:dyDescent="0.35">
      <c r="A520" s="23"/>
      <c r="E520" s="23"/>
      <c r="F520" s="23"/>
      <c r="G520" s="23"/>
    </row>
    <row r="521" spans="1:7" ht="15.75" customHeight="1" x14ac:dyDescent="0.35">
      <c r="A521" s="23"/>
      <c r="E521" s="23"/>
      <c r="F521" s="23"/>
      <c r="G521" s="23"/>
    </row>
    <row r="522" spans="1:7" ht="15.75" customHeight="1" x14ac:dyDescent="0.35">
      <c r="A522" s="23"/>
      <c r="E522" s="23"/>
      <c r="F522" s="23"/>
      <c r="G522" s="23"/>
    </row>
    <row r="523" spans="1:7" ht="15.75" customHeight="1" x14ac:dyDescent="0.35">
      <c r="A523" s="23"/>
      <c r="E523" s="23"/>
      <c r="F523" s="23"/>
      <c r="G523" s="23"/>
    </row>
    <row r="524" spans="1:7" ht="15.75" customHeight="1" x14ac:dyDescent="0.35">
      <c r="A524" s="23"/>
      <c r="E524" s="23"/>
      <c r="F524" s="23"/>
      <c r="G524" s="23"/>
    </row>
    <row r="525" spans="1:7" ht="15.75" customHeight="1" x14ac:dyDescent="0.35">
      <c r="A525" s="23"/>
      <c r="E525" s="23"/>
      <c r="F525" s="23"/>
      <c r="G525" s="23"/>
    </row>
    <row r="526" spans="1:7" ht="15.75" customHeight="1" x14ac:dyDescent="0.35">
      <c r="A526" s="23"/>
      <c r="E526" s="23"/>
      <c r="F526" s="23"/>
      <c r="G526" s="23"/>
    </row>
    <row r="527" spans="1:7" ht="15.75" customHeight="1" x14ac:dyDescent="0.35">
      <c r="A527" s="23"/>
      <c r="E527" s="23"/>
      <c r="F527" s="23"/>
      <c r="G527" s="23"/>
    </row>
    <row r="528" spans="1:7" ht="15.75" customHeight="1" x14ac:dyDescent="0.35">
      <c r="A528" s="23"/>
      <c r="E528" s="23"/>
      <c r="F528" s="23"/>
      <c r="G528" s="23"/>
    </row>
    <row r="529" spans="1:7" ht="15.75" customHeight="1" x14ac:dyDescent="0.35">
      <c r="A529" s="23"/>
      <c r="E529" s="23"/>
      <c r="F529" s="23"/>
      <c r="G529" s="23"/>
    </row>
    <row r="530" spans="1:7" ht="15.75" customHeight="1" x14ac:dyDescent="0.35">
      <c r="A530" s="23"/>
      <c r="E530" s="23"/>
      <c r="F530" s="23"/>
      <c r="G530" s="23"/>
    </row>
    <row r="531" spans="1:7" ht="15.75" customHeight="1" x14ac:dyDescent="0.35">
      <c r="A531" s="23"/>
      <c r="E531" s="23"/>
      <c r="F531" s="23"/>
      <c r="G531" s="23"/>
    </row>
    <row r="532" spans="1:7" ht="15.75" customHeight="1" x14ac:dyDescent="0.35">
      <c r="A532" s="23"/>
      <c r="E532" s="23"/>
      <c r="F532" s="23"/>
      <c r="G532" s="23"/>
    </row>
    <row r="533" spans="1:7" ht="15.75" customHeight="1" x14ac:dyDescent="0.35">
      <c r="A533" s="23"/>
      <c r="E533" s="23"/>
      <c r="F533" s="23"/>
      <c r="G533" s="23"/>
    </row>
    <row r="534" spans="1:7" ht="15.75" customHeight="1" x14ac:dyDescent="0.35">
      <c r="A534" s="23"/>
      <c r="E534" s="23"/>
      <c r="F534" s="23"/>
      <c r="G534" s="23"/>
    </row>
    <row r="535" spans="1:7" ht="15.75" customHeight="1" x14ac:dyDescent="0.35">
      <c r="A535" s="23"/>
      <c r="E535" s="23"/>
      <c r="F535" s="23"/>
      <c r="G535" s="23"/>
    </row>
    <row r="536" spans="1:7" ht="15.75" customHeight="1" x14ac:dyDescent="0.35">
      <c r="A536" s="23"/>
      <c r="E536" s="23"/>
      <c r="F536" s="23"/>
      <c r="G536" s="23"/>
    </row>
    <row r="537" spans="1:7" ht="15.75" customHeight="1" x14ac:dyDescent="0.35">
      <c r="A537" s="23"/>
      <c r="E537" s="23"/>
      <c r="F537" s="23"/>
      <c r="G537" s="23"/>
    </row>
    <row r="538" spans="1:7" ht="15.75" customHeight="1" x14ac:dyDescent="0.35">
      <c r="A538" s="23"/>
      <c r="E538" s="23"/>
      <c r="F538" s="23"/>
      <c r="G538" s="23"/>
    </row>
    <row r="539" spans="1:7" ht="15.75" customHeight="1" x14ac:dyDescent="0.35">
      <c r="A539" s="23"/>
      <c r="E539" s="23"/>
      <c r="F539" s="23"/>
      <c r="G539" s="23"/>
    </row>
    <row r="540" spans="1:7" ht="15.75" customHeight="1" x14ac:dyDescent="0.35">
      <c r="A540" s="23"/>
      <c r="E540" s="23"/>
      <c r="F540" s="23"/>
      <c r="G540" s="23"/>
    </row>
    <row r="541" spans="1:7" ht="15.75" customHeight="1" x14ac:dyDescent="0.35">
      <c r="A541" s="23"/>
      <c r="E541" s="23"/>
      <c r="F541" s="23"/>
      <c r="G541" s="23"/>
    </row>
    <row r="542" spans="1:7" ht="15.75" customHeight="1" x14ac:dyDescent="0.35">
      <c r="A542" s="23"/>
      <c r="E542" s="23"/>
      <c r="F542" s="23"/>
      <c r="G542" s="23"/>
    </row>
    <row r="543" spans="1:7" ht="15.75" customHeight="1" x14ac:dyDescent="0.35">
      <c r="A543" s="23"/>
      <c r="E543" s="23"/>
      <c r="F543" s="23"/>
      <c r="G543" s="23"/>
    </row>
    <row r="544" spans="1:7" ht="15.75" customHeight="1" x14ac:dyDescent="0.35">
      <c r="A544" s="23"/>
      <c r="E544" s="23"/>
      <c r="F544" s="23"/>
      <c r="G544" s="23"/>
    </row>
    <row r="545" spans="1:7" ht="15.75" customHeight="1" x14ac:dyDescent="0.35">
      <c r="A545" s="23"/>
      <c r="E545" s="23"/>
      <c r="F545" s="23"/>
      <c r="G545" s="23"/>
    </row>
    <row r="546" spans="1:7" ht="15.75" customHeight="1" x14ac:dyDescent="0.35">
      <c r="A546" s="23"/>
      <c r="E546" s="23"/>
      <c r="F546" s="23"/>
      <c r="G546" s="23"/>
    </row>
    <row r="547" spans="1:7" ht="15.75" customHeight="1" x14ac:dyDescent="0.35">
      <c r="A547" s="23"/>
      <c r="E547" s="23"/>
      <c r="F547" s="23"/>
      <c r="G547" s="23"/>
    </row>
    <row r="548" spans="1:7" ht="15.75" customHeight="1" x14ac:dyDescent="0.35">
      <c r="A548" s="23"/>
      <c r="E548" s="23"/>
      <c r="F548" s="23"/>
      <c r="G548" s="23"/>
    </row>
    <row r="549" spans="1:7" ht="15.75" customHeight="1" x14ac:dyDescent="0.35">
      <c r="A549" s="23"/>
      <c r="E549" s="23"/>
      <c r="F549" s="23"/>
      <c r="G549" s="23"/>
    </row>
    <row r="550" spans="1:7" ht="15.75" customHeight="1" x14ac:dyDescent="0.35">
      <c r="A550" s="23"/>
      <c r="E550" s="23"/>
      <c r="F550" s="23"/>
      <c r="G550" s="23"/>
    </row>
    <row r="551" spans="1:7" ht="15.75" customHeight="1" x14ac:dyDescent="0.35">
      <c r="A551" s="23"/>
      <c r="E551" s="23"/>
      <c r="F551" s="23"/>
      <c r="G551" s="23"/>
    </row>
    <row r="552" spans="1:7" ht="15.75" customHeight="1" x14ac:dyDescent="0.35">
      <c r="A552" s="23"/>
      <c r="E552" s="23"/>
      <c r="F552" s="23"/>
      <c r="G552" s="23"/>
    </row>
    <row r="553" spans="1:7" ht="15.75" customHeight="1" x14ac:dyDescent="0.35">
      <c r="A553" s="23"/>
      <c r="E553" s="23"/>
      <c r="F553" s="23"/>
      <c r="G553" s="23"/>
    </row>
    <row r="554" spans="1:7" ht="15.75" customHeight="1" x14ac:dyDescent="0.35">
      <c r="A554" s="23"/>
      <c r="E554" s="23"/>
      <c r="F554" s="23"/>
      <c r="G554" s="23"/>
    </row>
    <row r="555" spans="1:7" ht="15.75" customHeight="1" x14ac:dyDescent="0.35">
      <c r="A555" s="23"/>
      <c r="E555" s="23"/>
      <c r="F555" s="23"/>
      <c r="G555" s="23"/>
    </row>
    <row r="556" spans="1:7" ht="15.75" customHeight="1" x14ac:dyDescent="0.35">
      <c r="A556" s="23"/>
      <c r="E556" s="23"/>
      <c r="F556" s="23"/>
      <c r="G556" s="23"/>
    </row>
    <row r="557" spans="1:7" ht="15.75" customHeight="1" x14ac:dyDescent="0.35">
      <c r="A557" s="23"/>
      <c r="E557" s="23"/>
      <c r="F557" s="23"/>
      <c r="G557" s="23"/>
    </row>
    <row r="558" spans="1:7" ht="15.75" customHeight="1" x14ac:dyDescent="0.35">
      <c r="A558" s="23"/>
      <c r="E558" s="23"/>
      <c r="F558" s="23"/>
      <c r="G558" s="23"/>
    </row>
    <row r="559" spans="1:7" ht="15.75" customHeight="1" x14ac:dyDescent="0.35">
      <c r="A559" s="23"/>
      <c r="E559" s="23"/>
      <c r="F559" s="23"/>
      <c r="G559" s="23"/>
    </row>
    <row r="560" spans="1:7" ht="15.75" customHeight="1" x14ac:dyDescent="0.35">
      <c r="A560" s="23"/>
      <c r="E560" s="23"/>
      <c r="F560" s="23"/>
      <c r="G560" s="23"/>
    </row>
    <row r="561" spans="1:7" ht="15.75" customHeight="1" x14ac:dyDescent="0.35">
      <c r="A561" s="23"/>
      <c r="E561" s="23"/>
      <c r="F561" s="23"/>
      <c r="G561" s="23"/>
    </row>
    <row r="562" spans="1:7" ht="15.75" customHeight="1" x14ac:dyDescent="0.35">
      <c r="A562" s="23"/>
      <c r="E562" s="23"/>
      <c r="F562" s="23"/>
      <c r="G562" s="23"/>
    </row>
    <row r="563" spans="1:7" ht="15.75" customHeight="1" x14ac:dyDescent="0.35">
      <c r="A563" s="23"/>
      <c r="E563" s="23"/>
      <c r="F563" s="23"/>
      <c r="G563" s="23"/>
    </row>
    <row r="564" spans="1:7" ht="15.75" customHeight="1" x14ac:dyDescent="0.35">
      <c r="A564" s="23"/>
      <c r="E564" s="23"/>
      <c r="F564" s="23"/>
      <c r="G564" s="23"/>
    </row>
    <row r="565" spans="1:7" ht="15.75" customHeight="1" x14ac:dyDescent="0.35">
      <c r="A565" s="23"/>
      <c r="E565" s="23"/>
      <c r="F565" s="23"/>
      <c r="G565" s="23"/>
    </row>
    <row r="566" spans="1:7" ht="15.75" customHeight="1" x14ac:dyDescent="0.35">
      <c r="A566" s="23"/>
      <c r="E566" s="23"/>
      <c r="F566" s="23"/>
      <c r="G566" s="23"/>
    </row>
    <row r="567" spans="1:7" ht="15.75" customHeight="1" x14ac:dyDescent="0.35">
      <c r="A567" s="23"/>
      <c r="E567" s="23"/>
      <c r="F567" s="23"/>
      <c r="G567" s="23"/>
    </row>
    <row r="568" spans="1:7" ht="15.75" customHeight="1" x14ac:dyDescent="0.35">
      <c r="A568" s="23"/>
      <c r="E568" s="23"/>
      <c r="F568" s="23"/>
      <c r="G568" s="23"/>
    </row>
    <row r="569" spans="1:7" ht="15.75" customHeight="1" x14ac:dyDescent="0.35">
      <c r="A569" s="23"/>
      <c r="E569" s="23"/>
      <c r="F569" s="23"/>
      <c r="G569" s="23"/>
    </row>
    <row r="570" spans="1:7" ht="15.75" customHeight="1" x14ac:dyDescent="0.35">
      <c r="A570" s="23"/>
      <c r="E570" s="23"/>
      <c r="F570" s="23"/>
      <c r="G570" s="23"/>
    </row>
    <row r="571" spans="1:7" ht="15.75" customHeight="1" x14ac:dyDescent="0.35">
      <c r="A571" s="23"/>
      <c r="E571" s="23"/>
      <c r="F571" s="23"/>
      <c r="G571" s="23"/>
    </row>
    <row r="572" spans="1:7" ht="15.75" customHeight="1" x14ac:dyDescent="0.35">
      <c r="A572" s="23"/>
      <c r="E572" s="23"/>
      <c r="F572" s="23"/>
      <c r="G572" s="23"/>
    </row>
    <row r="573" spans="1:7" ht="15.75" customHeight="1" x14ac:dyDescent="0.35">
      <c r="A573" s="23"/>
      <c r="E573" s="23"/>
      <c r="F573" s="23"/>
      <c r="G573" s="23"/>
    </row>
    <row r="574" spans="1:7" ht="15.75" customHeight="1" x14ac:dyDescent="0.35">
      <c r="A574" s="23"/>
      <c r="E574" s="23"/>
      <c r="F574" s="23"/>
      <c r="G574" s="23"/>
    </row>
    <row r="575" spans="1:7" ht="15.75" customHeight="1" x14ac:dyDescent="0.35">
      <c r="A575" s="23"/>
      <c r="E575" s="23"/>
      <c r="F575" s="23"/>
      <c r="G575" s="23"/>
    </row>
    <row r="576" spans="1:7" ht="15.75" customHeight="1" x14ac:dyDescent="0.35">
      <c r="A576" s="23"/>
      <c r="E576" s="23"/>
      <c r="F576" s="23"/>
      <c r="G576" s="23"/>
    </row>
    <row r="577" spans="1:7" ht="15.75" customHeight="1" x14ac:dyDescent="0.35">
      <c r="A577" s="23"/>
      <c r="E577" s="23"/>
      <c r="F577" s="23"/>
      <c r="G577" s="23"/>
    </row>
    <row r="578" spans="1:7" ht="15.75" customHeight="1" x14ac:dyDescent="0.35">
      <c r="A578" s="23"/>
      <c r="E578" s="23"/>
      <c r="F578" s="23"/>
      <c r="G578" s="23"/>
    </row>
    <row r="579" spans="1:7" ht="15.75" customHeight="1" x14ac:dyDescent="0.35">
      <c r="A579" s="23"/>
      <c r="E579" s="23"/>
      <c r="F579" s="23"/>
      <c r="G579" s="23"/>
    </row>
    <row r="580" spans="1:7" ht="15.75" customHeight="1" x14ac:dyDescent="0.35">
      <c r="A580" s="23"/>
      <c r="E580" s="23"/>
      <c r="F580" s="23"/>
      <c r="G580" s="23"/>
    </row>
    <row r="581" spans="1:7" ht="15.75" customHeight="1" x14ac:dyDescent="0.35">
      <c r="A581" s="23"/>
      <c r="E581" s="23"/>
      <c r="F581" s="23"/>
      <c r="G581" s="23"/>
    </row>
    <row r="582" spans="1:7" ht="15.75" customHeight="1" x14ac:dyDescent="0.35">
      <c r="A582" s="23"/>
      <c r="E582" s="23"/>
      <c r="F582" s="23"/>
      <c r="G582" s="23"/>
    </row>
    <row r="583" spans="1:7" ht="15.75" customHeight="1" x14ac:dyDescent="0.35">
      <c r="A583" s="23"/>
      <c r="E583" s="23"/>
      <c r="F583" s="23"/>
      <c r="G583" s="23"/>
    </row>
    <row r="584" spans="1:7" ht="15.75" customHeight="1" x14ac:dyDescent="0.35">
      <c r="A584" s="23"/>
      <c r="E584" s="23"/>
      <c r="F584" s="23"/>
      <c r="G584" s="23"/>
    </row>
    <row r="585" spans="1:7" ht="15.75" customHeight="1" x14ac:dyDescent="0.35">
      <c r="A585" s="23"/>
      <c r="E585" s="23"/>
      <c r="F585" s="23"/>
      <c r="G585" s="23"/>
    </row>
    <row r="586" spans="1:7" ht="15.75" customHeight="1" x14ac:dyDescent="0.35">
      <c r="A586" s="23"/>
      <c r="E586" s="23"/>
      <c r="F586" s="23"/>
      <c r="G586" s="23"/>
    </row>
    <row r="587" spans="1:7" ht="15.75" customHeight="1" x14ac:dyDescent="0.35">
      <c r="A587" s="23"/>
      <c r="E587" s="23"/>
      <c r="F587" s="23"/>
      <c r="G587" s="23"/>
    </row>
    <row r="588" spans="1:7" ht="15.75" customHeight="1" x14ac:dyDescent="0.35">
      <c r="A588" s="23"/>
      <c r="E588" s="23"/>
      <c r="F588" s="23"/>
      <c r="G588" s="23"/>
    </row>
    <row r="589" spans="1:7" ht="15.75" customHeight="1" x14ac:dyDescent="0.35">
      <c r="A589" s="23"/>
      <c r="E589" s="23"/>
      <c r="F589" s="23"/>
      <c r="G589" s="23"/>
    </row>
    <row r="590" spans="1:7" ht="15.75" customHeight="1" x14ac:dyDescent="0.35">
      <c r="A590" s="23"/>
      <c r="E590" s="23"/>
      <c r="F590" s="23"/>
      <c r="G590" s="23"/>
    </row>
    <row r="591" spans="1:7" ht="15.75" customHeight="1" x14ac:dyDescent="0.35">
      <c r="A591" s="23"/>
      <c r="E591" s="23"/>
      <c r="F591" s="23"/>
      <c r="G591" s="23"/>
    </row>
    <row r="592" spans="1:7" ht="15.75" customHeight="1" x14ac:dyDescent="0.35">
      <c r="A592" s="23"/>
      <c r="E592" s="23"/>
      <c r="F592" s="23"/>
      <c r="G592" s="23"/>
    </row>
    <row r="593" spans="1:7" ht="15.75" customHeight="1" x14ac:dyDescent="0.35">
      <c r="A593" s="23"/>
      <c r="E593" s="23"/>
      <c r="F593" s="23"/>
      <c r="G593" s="23"/>
    </row>
    <row r="594" spans="1:7" ht="15.75" customHeight="1" x14ac:dyDescent="0.35">
      <c r="A594" s="23"/>
      <c r="E594" s="23"/>
      <c r="F594" s="23"/>
      <c r="G594" s="23"/>
    </row>
    <row r="595" spans="1:7" ht="15.75" customHeight="1" x14ac:dyDescent="0.35">
      <c r="A595" s="23"/>
      <c r="E595" s="23"/>
      <c r="F595" s="23"/>
      <c r="G595" s="23"/>
    </row>
    <row r="596" spans="1:7" ht="15.75" customHeight="1" x14ac:dyDescent="0.35">
      <c r="A596" s="23"/>
      <c r="E596" s="23"/>
      <c r="F596" s="23"/>
      <c r="G596" s="23"/>
    </row>
    <row r="597" spans="1:7" ht="15.75" customHeight="1" x14ac:dyDescent="0.35">
      <c r="A597" s="23"/>
      <c r="E597" s="23"/>
      <c r="F597" s="23"/>
      <c r="G597" s="23"/>
    </row>
    <row r="598" spans="1:7" ht="15.75" customHeight="1" x14ac:dyDescent="0.35">
      <c r="A598" s="23"/>
      <c r="E598" s="23"/>
      <c r="F598" s="23"/>
      <c r="G598" s="23"/>
    </row>
    <row r="599" spans="1:7" ht="15.75" customHeight="1" x14ac:dyDescent="0.35">
      <c r="A599" s="23"/>
      <c r="E599" s="23"/>
      <c r="F599" s="23"/>
      <c r="G599" s="23"/>
    </row>
    <row r="600" spans="1:7" ht="15.75" customHeight="1" x14ac:dyDescent="0.35">
      <c r="A600" s="23"/>
      <c r="E600" s="23"/>
      <c r="F600" s="23"/>
      <c r="G600" s="23"/>
    </row>
    <row r="601" spans="1:7" ht="15.75" customHeight="1" x14ac:dyDescent="0.35">
      <c r="A601" s="23"/>
      <c r="E601" s="23"/>
      <c r="F601" s="23"/>
      <c r="G601" s="23"/>
    </row>
    <row r="602" spans="1:7" ht="15.75" customHeight="1" x14ac:dyDescent="0.35">
      <c r="A602" s="23"/>
      <c r="E602" s="23"/>
      <c r="F602" s="23"/>
      <c r="G602" s="23"/>
    </row>
    <row r="603" spans="1:7" ht="15.75" customHeight="1" x14ac:dyDescent="0.35">
      <c r="A603" s="23"/>
      <c r="E603" s="23"/>
      <c r="F603" s="23"/>
      <c r="G603" s="23"/>
    </row>
    <row r="604" spans="1:7" ht="15.75" customHeight="1" x14ac:dyDescent="0.35">
      <c r="A604" s="23"/>
      <c r="E604" s="23"/>
      <c r="F604" s="23"/>
      <c r="G604" s="23"/>
    </row>
    <row r="605" spans="1:7" ht="15.75" customHeight="1" x14ac:dyDescent="0.35">
      <c r="A605" s="23"/>
      <c r="E605" s="23"/>
      <c r="F605" s="23"/>
      <c r="G605" s="23"/>
    </row>
    <row r="606" spans="1:7" ht="15.75" customHeight="1" x14ac:dyDescent="0.35">
      <c r="A606" s="23"/>
      <c r="E606" s="23"/>
      <c r="F606" s="23"/>
      <c r="G606" s="23"/>
    </row>
    <row r="607" spans="1:7" ht="15.75" customHeight="1" x14ac:dyDescent="0.35">
      <c r="A607" s="23"/>
      <c r="E607" s="23"/>
      <c r="F607" s="23"/>
      <c r="G607" s="23"/>
    </row>
    <row r="608" spans="1:7" ht="15.75" customHeight="1" x14ac:dyDescent="0.35">
      <c r="A608" s="23"/>
      <c r="E608" s="23"/>
      <c r="F608" s="23"/>
      <c r="G608" s="23"/>
    </row>
    <row r="609" spans="1:7" ht="15.75" customHeight="1" x14ac:dyDescent="0.35">
      <c r="A609" s="23"/>
      <c r="E609" s="23"/>
      <c r="F609" s="23"/>
      <c r="G609" s="23"/>
    </row>
    <row r="610" spans="1:7" ht="15.75" customHeight="1" x14ac:dyDescent="0.35">
      <c r="A610" s="23"/>
      <c r="E610" s="23"/>
      <c r="F610" s="23"/>
      <c r="G610" s="23"/>
    </row>
    <row r="611" spans="1:7" ht="15.75" customHeight="1" x14ac:dyDescent="0.35">
      <c r="A611" s="23"/>
      <c r="E611" s="23"/>
      <c r="F611" s="23"/>
      <c r="G611" s="23"/>
    </row>
    <row r="612" spans="1:7" ht="15.75" customHeight="1" x14ac:dyDescent="0.35">
      <c r="A612" s="23"/>
      <c r="E612" s="23"/>
      <c r="F612" s="23"/>
      <c r="G612" s="23"/>
    </row>
    <row r="613" spans="1:7" ht="15.75" customHeight="1" x14ac:dyDescent="0.35">
      <c r="A613" s="23"/>
      <c r="E613" s="23"/>
      <c r="F613" s="23"/>
      <c r="G613" s="23"/>
    </row>
    <row r="614" spans="1:7" ht="15.75" customHeight="1" x14ac:dyDescent="0.35">
      <c r="A614" s="23"/>
      <c r="E614" s="23"/>
      <c r="F614" s="23"/>
      <c r="G614" s="23"/>
    </row>
    <row r="615" spans="1:7" ht="15.75" customHeight="1" x14ac:dyDescent="0.35">
      <c r="A615" s="23"/>
      <c r="E615" s="23"/>
      <c r="F615" s="23"/>
      <c r="G615" s="23"/>
    </row>
    <row r="616" spans="1:7" ht="15.75" customHeight="1" x14ac:dyDescent="0.35">
      <c r="A616" s="23"/>
      <c r="E616" s="23"/>
      <c r="F616" s="23"/>
      <c r="G616" s="23"/>
    </row>
    <row r="617" spans="1:7" ht="15.75" customHeight="1" x14ac:dyDescent="0.35">
      <c r="A617" s="23"/>
      <c r="E617" s="23"/>
      <c r="F617" s="23"/>
      <c r="G617" s="23"/>
    </row>
    <row r="618" spans="1:7" ht="15.75" customHeight="1" x14ac:dyDescent="0.35">
      <c r="A618" s="23"/>
      <c r="E618" s="23"/>
      <c r="F618" s="23"/>
      <c r="G618" s="23"/>
    </row>
    <row r="619" spans="1:7" ht="15.75" customHeight="1" x14ac:dyDescent="0.35">
      <c r="A619" s="23"/>
      <c r="E619" s="23"/>
      <c r="F619" s="23"/>
      <c r="G619" s="23"/>
    </row>
    <row r="620" spans="1:7" ht="15.75" customHeight="1" x14ac:dyDescent="0.35">
      <c r="A620" s="23"/>
      <c r="E620" s="23"/>
      <c r="F620" s="23"/>
      <c r="G620" s="23"/>
    </row>
    <row r="621" spans="1:7" ht="15.75" customHeight="1" x14ac:dyDescent="0.35">
      <c r="A621" s="23"/>
      <c r="E621" s="23"/>
      <c r="F621" s="23"/>
      <c r="G621" s="23"/>
    </row>
    <row r="622" spans="1:7" ht="15.75" customHeight="1" x14ac:dyDescent="0.35">
      <c r="A622" s="23"/>
      <c r="E622" s="23"/>
      <c r="F622" s="23"/>
      <c r="G622" s="23"/>
    </row>
    <row r="623" spans="1:7" ht="15.75" customHeight="1" x14ac:dyDescent="0.35">
      <c r="A623" s="23"/>
      <c r="E623" s="23"/>
      <c r="F623" s="23"/>
      <c r="G623" s="23"/>
    </row>
    <row r="624" spans="1:7" ht="15.75" customHeight="1" x14ac:dyDescent="0.35">
      <c r="A624" s="23"/>
      <c r="E624" s="23"/>
      <c r="F624" s="23"/>
      <c r="G624" s="23"/>
    </row>
    <row r="625" spans="1:7" ht="15.75" customHeight="1" x14ac:dyDescent="0.35">
      <c r="A625" s="23"/>
      <c r="E625" s="23"/>
      <c r="F625" s="23"/>
      <c r="G625" s="23"/>
    </row>
    <row r="626" spans="1:7" ht="15.75" customHeight="1" x14ac:dyDescent="0.35">
      <c r="A626" s="23"/>
      <c r="E626" s="23"/>
      <c r="F626" s="23"/>
      <c r="G626" s="23"/>
    </row>
    <row r="627" spans="1:7" ht="15.75" customHeight="1" x14ac:dyDescent="0.35">
      <c r="A627" s="23"/>
      <c r="E627" s="23"/>
      <c r="F627" s="23"/>
      <c r="G627" s="23"/>
    </row>
    <row r="628" spans="1:7" ht="15.75" customHeight="1" x14ac:dyDescent="0.35">
      <c r="A628" s="23"/>
      <c r="E628" s="23"/>
      <c r="F628" s="23"/>
      <c r="G628" s="23"/>
    </row>
    <row r="629" spans="1:7" ht="15.75" customHeight="1" x14ac:dyDescent="0.35">
      <c r="A629" s="23"/>
      <c r="E629" s="23"/>
      <c r="F629" s="23"/>
      <c r="G629" s="23"/>
    </row>
    <row r="630" spans="1:7" ht="15.75" customHeight="1" x14ac:dyDescent="0.35">
      <c r="A630" s="23"/>
      <c r="E630" s="23"/>
      <c r="F630" s="23"/>
      <c r="G630" s="23"/>
    </row>
    <row r="631" spans="1:7" ht="15.75" customHeight="1" x14ac:dyDescent="0.35">
      <c r="A631" s="23"/>
      <c r="E631" s="23"/>
      <c r="F631" s="23"/>
      <c r="G631" s="23"/>
    </row>
    <row r="632" spans="1:7" ht="15.75" customHeight="1" x14ac:dyDescent="0.35">
      <c r="A632" s="23"/>
      <c r="E632" s="23"/>
      <c r="F632" s="23"/>
      <c r="G632" s="23"/>
    </row>
    <row r="633" spans="1:7" ht="15.75" customHeight="1" x14ac:dyDescent="0.35">
      <c r="A633" s="23"/>
      <c r="E633" s="23"/>
      <c r="F633" s="23"/>
      <c r="G633" s="23"/>
    </row>
    <row r="634" spans="1:7" ht="15.75" customHeight="1" x14ac:dyDescent="0.35">
      <c r="A634" s="23"/>
      <c r="E634" s="23"/>
      <c r="F634" s="23"/>
      <c r="G634" s="23"/>
    </row>
    <row r="635" spans="1:7" ht="15.75" customHeight="1" x14ac:dyDescent="0.35">
      <c r="A635" s="23"/>
      <c r="E635" s="23"/>
      <c r="F635" s="23"/>
      <c r="G635" s="23"/>
    </row>
    <row r="636" spans="1:7" ht="15.75" customHeight="1" x14ac:dyDescent="0.35">
      <c r="A636" s="23"/>
      <c r="E636" s="23"/>
      <c r="F636" s="23"/>
      <c r="G636" s="23"/>
    </row>
    <row r="637" spans="1:7" ht="15.75" customHeight="1" x14ac:dyDescent="0.35">
      <c r="A637" s="23"/>
      <c r="E637" s="23"/>
      <c r="F637" s="23"/>
      <c r="G637" s="23"/>
    </row>
    <row r="638" spans="1:7" ht="15.75" customHeight="1" x14ac:dyDescent="0.35">
      <c r="A638" s="23"/>
      <c r="E638" s="23"/>
      <c r="F638" s="23"/>
      <c r="G638" s="23"/>
    </row>
    <row r="639" spans="1:7" ht="15.75" customHeight="1" x14ac:dyDescent="0.35">
      <c r="A639" s="23"/>
      <c r="E639" s="23"/>
      <c r="F639" s="23"/>
      <c r="G639" s="23"/>
    </row>
    <row r="640" spans="1:7" ht="15.75" customHeight="1" x14ac:dyDescent="0.35">
      <c r="A640" s="23"/>
      <c r="E640" s="23"/>
      <c r="F640" s="23"/>
      <c r="G640" s="23"/>
    </row>
    <row r="641" spans="1:7" ht="15.75" customHeight="1" x14ac:dyDescent="0.35">
      <c r="A641" s="23"/>
      <c r="E641" s="23"/>
      <c r="F641" s="23"/>
      <c r="G641" s="23"/>
    </row>
    <row r="642" spans="1:7" ht="15.75" customHeight="1" x14ac:dyDescent="0.35">
      <c r="A642" s="23"/>
      <c r="E642" s="23"/>
      <c r="F642" s="23"/>
      <c r="G642" s="23"/>
    </row>
    <row r="643" spans="1:7" ht="15.75" customHeight="1" x14ac:dyDescent="0.35">
      <c r="A643" s="23"/>
      <c r="E643" s="23"/>
      <c r="F643" s="23"/>
      <c r="G643" s="23"/>
    </row>
    <row r="644" spans="1:7" ht="15.75" customHeight="1" x14ac:dyDescent="0.35">
      <c r="A644" s="23"/>
      <c r="E644" s="23"/>
      <c r="F644" s="23"/>
      <c r="G644" s="23"/>
    </row>
    <row r="645" spans="1:7" ht="15.75" customHeight="1" x14ac:dyDescent="0.35">
      <c r="A645" s="23"/>
      <c r="E645" s="23"/>
      <c r="F645" s="23"/>
      <c r="G645" s="23"/>
    </row>
    <row r="646" spans="1:7" ht="15.75" customHeight="1" x14ac:dyDescent="0.35">
      <c r="A646" s="23"/>
      <c r="E646" s="23"/>
      <c r="F646" s="23"/>
      <c r="G646" s="23"/>
    </row>
    <row r="647" spans="1:7" ht="15.75" customHeight="1" x14ac:dyDescent="0.35">
      <c r="A647" s="23"/>
      <c r="E647" s="23"/>
      <c r="F647" s="23"/>
      <c r="G647" s="23"/>
    </row>
    <row r="648" spans="1:7" ht="15.75" customHeight="1" x14ac:dyDescent="0.35">
      <c r="A648" s="23"/>
      <c r="E648" s="23"/>
      <c r="F648" s="23"/>
      <c r="G648" s="23"/>
    </row>
    <row r="649" spans="1:7" ht="15.75" customHeight="1" x14ac:dyDescent="0.35">
      <c r="A649" s="23"/>
      <c r="E649" s="23"/>
      <c r="F649" s="23"/>
      <c r="G649" s="23"/>
    </row>
    <row r="650" spans="1:7" ht="15.75" customHeight="1" x14ac:dyDescent="0.35">
      <c r="A650" s="23"/>
      <c r="E650" s="23"/>
      <c r="F650" s="23"/>
      <c r="G650" s="23"/>
    </row>
    <row r="651" spans="1:7" ht="15.75" customHeight="1" x14ac:dyDescent="0.35">
      <c r="A651" s="23"/>
      <c r="E651" s="23"/>
      <c r="F651" s="23"/>
      <c r="G651" s="23"/>
    </row>
    <row r="652" spans="1:7" ht="15.75" customHeight="1" x14ac:dyDescent="0.35">
      <c r="A652" s="23"/>
      <c r="E652" s="23"/>
      <c r="F652" s="23"/>
      <c r="G652" s="23"/>
    </row>
    <row r="653" spans="1:7" ht="15.75" customHeight="1" x14ac:dyDescent="0.35">
      <c r="A653" s="23"/>
      <c r="E653" s="23"/>
      <c r="F653" s="23"/>
      <c r="G653" s="23"/>
    </row>
    <row r="654" spans="1:7" ht="15.75" customHeight="1" x14ac:dyDescent="0.35">
      <c r="A654" s="23"/>
      <c r="E654" s="23"/>
      <c r="F654" s="23"/>
      <c r="G654" s="23"/>
    </row>
    <row r="655" spans="1:7" ht="15.75" customHeight="1" x14ac:dyDescent="0.35">
      <c r="A655" s="23"/>
      <c r="E655" s="23"/>
      <c r="F655" s="23"/>
      <c r="G655" s="23"/>
    </row>
    <row r="656" spans="1:7" ht="15.75" customHeight="1" x14ac:dyDescent="0.35">
      <c r="A656" s="23"/>
      <c r="E656" s="23"/>
      <c r="F656" s="23"/>
      <c r="G656" s="23"/>
    </row>
    <row r="657" spans="1:7" ht="15.75" customHeight="1" x14ac:dyDescent="0.35">
      <c r="A657" s="23"/>
      <c r="E657" s="23"/>
      <c r="F657" s="23"/>
      <c r="G657" s="23"/>
    </row>
    <row r="658" spans="1:7" ht="15.75" customHeight="1" x14ac:dyDescent="0.35">
      <c r="A658" s="23"/>
      <c r="E658" s="23"/>
      <c r="F658" s="23"/>
      <c r="G658" s="23"/>
    </row>
    <row r="659" spans="1:7" ht="15.75" customHeight="1" x14ac:dyDescent="0.35">
      <c r="A659" s="23"/>
      <c r="E659" s="23"/>
      <c r="F659" s="23"/>
      <c r="G659" s="23"/>
    </row>
    <row r="660" spans="1:7" ht="15.75" customHeight="1" x14ac:dyDescent="0.35">
      <c r="A660" s="23"/>
      <c r="E660" s="23"/>
      <c r="F660" s="23"/>
      <c r="G660" s="23"/>
    </row>
    <row r="661" spans="1:7" ht="15.75" customHeight="1" x14ac:dyDescent="0.35">
      <c r="A661" s="23"/>
      <c r="E661" s="23"/>
      <c r="F661" s="23"/>
      <c r="G661" s="23"/>
    </row>
    <row r="662" spans="1:7" ht="15.75" customHeight="1" x14ac:dyDescent="0.35">
      <c r="A662" s="23"/>
      <c r="E662" s="23"/>
      <c r="F662" s="23"/>
      <c r="G662" s="23"/>
    </row>
    <row r="663" spans="1:7" ht="15.75" customHeight="1" x14ac:dyDescent="0.35">
      <c r="A663" s="23"/>
      <c r="E663" s="23"/>
      <c r="F663" s="23"/>
      <c r="G663" s="23"/>
    </row>
    <row r="664" spans="1:7" ht="15.75" customHeight="1" x14ac:dyDescent="0.35">
      <c r="A664" s="23"/>
      <c r="E664" s="23"/>
      <c r="F664" s="23"/>
      <c r="G664" s="23"/>
    </row>
    <row r="665" spans="1:7" ht="15.75" customHeight="1" x14ac:dyDescent="0.35">
      <c r="A665" s="23"/>
      <c r="E665" s="23"/>
      <c r="F665" s="23"/>
      <c r="G665" s="23"/>
    </row>
    <row r="666" spans="1:7" ht="15.75" customHeight="1" x14ac:dyDescent="0.35">
      <c r="A666" s="23"/>
      <c r="E666" s="23"/>
      <c r="F666" s="23"/>
      <c r="G666" s="23"/>
    </row>
    <row r="667" spans="1:7" ht="15.75" customHeight="1" x14ac:dyDescent="0.35">
      <c r="A667" s="23"/>
      <c r="E667" s="23"/>
      <c r="F667" s="23"/>
      <c r="G667" s="23"/>
    </row>
    <row r="668" spans="1:7" ht="15.75" customHeight="1" x14ac:dyDescent="0.35">
      <c r="A668" s="23"/>
      <c r="E668" s="23"/>
      <c r="F668" s="23"/>
      <c r="G668" s="23"/>
    </row>
    <row r="669" spans="1:7" ht="15.75" customHeight="1" x14ac:dyDescent="0.35">
      <c r="A669" s="23"/>
      <c r="E669" s="23"/>
      <c r="F669" s="23"/>
      <c r="G669" s="23"/>
    </row>
    <row r="670" spans="1:7" ht="15.75" customHeight="1" x14ac:dyDescent="0.35">
      <c r="A670" s="23"/>
      <c r="E670" s="23"/>
      <c r="F670" s="23"/>
      <c r="G670" s="23"/>
    </row>
    <row r="671" spans="1:7" ht="15.75" customHeight="1" x14ac:dyDescent="0.35">
      <c r="A671" s="23"/>
      <c r="E671" s="23"/>
      <c r="F671" s="23"/>
      <c r="G671" s="23"/>
    </row>
    <row r="672" spans="1:7" ht="15.75" customHeight="1" x14ac:dyDescent="0.35">
      <c r="A672" s="23"/>
      <c r="E672" s="23"/>
      <c r="F672" s="23"/>
      <c r="G672" s="23"/>
    </row>
    <row r="673" spans="1:7" ht="15.75" customHeight="1" x14ac:dyDescent="0.35">
      <c r="A673" s="23"/>
      <c r="E673" s="23"/>
      <c r="F673" s="23"/>
      <c r="G673" s="23"/>
    </row>
    <row r="674" spans="1:7" ht="15.75" customHeight="1" x14ac:dyDescent="0.35">
      <c r="A674" s="23"/>
      <c r="E674" s="23"/>
      <c r="F674" s="23"/>
      <c r="G674" s="23"/>
    </row>
    <row r="675" spans="1:7" ht="15.75" customHeight="1" x14ac:dyDescent="0.35">
      <c r="A675" s="23"/>
      <c r="E675" s="23"/>
      <c r="F675" s="23"/>
      <c r="G675" s="23"/>
    </row>
    <row r="676" spans="1:7" ht="15.75" customHeight="1" x14ac:dyDescent="0.35">
      <c r="A676" s="23"/>
      <c r="E676" s="23"/>
      <c r="F676" s="23"/>
      <c r="G676" s="23"/>
    </row>
    <row r="677" spans="1:7" ht="15.75" customHeight="1" x14ac:dyDescent="0.35">
      <c r="A677" s="23"/>
      <c r="E677" s="23"/>
      <c r="F677" s="23"/>
      <c r="G677" s="23"/>
    </row>
    <row r="678" spans="1:7" ht="15.75" customHeight="1" x14ac:dyDescent="0.35">
      <c r="A678" s="23"/>
      <c r="E678" s="23"/>
      <c r="F678" s="23"/>
      <c r="G678" s="23"/>
    </row>
    <row r="679" spans="1:7" ht="15.75" customHeight="1" x14ac:dyDescent="0.35">
      <c r="A679" s="23"/>
      <c r="E679" s="23"/>
      <c r="F679" s="23"/>
      <c r="G679" s="23"/>
    </row>
    <row r="680" spans="1:7" ht="15.75" customHeight="1" x14ac:dyDescent="0.35">
      <c r="A680" s="23"/>
      <c r="E680" s="23"/>
      <c r="F680" s="23"/>
      <c r="G680" s="23"/>
    </row>
    <row r="681" spans="1:7" ht="15.75" customHeight="1" x14ac:dyDescent="0.35">
      <c r="A681" s="23"/>
      <c r="E681" s="23"/>
      <c r="F681" s="23"/>
      <c r="G681" s="23"/>
    </row>
    <row r="682" spans="1:7" ht="15.75" customHeight="1" x14ac:dyDescent="0.35">
      <c r="A682" s="23"/>
      <c r="E682" s="23"/>
      <c r="F682" s="23"/>
      <c r="G682" s="23"/>
    </row>
    <row r="683" spans="1:7" ht="15.75" customHeight="1" x14ac:dyDescent="0.35">
      <c r="A683" s="23"/>
      <c r="E683" s="23"/>
      <c r="F683" s="23"/>
      <c r="G683" s="23"/>
    </row>
    <row r="684" spans="1:7" ht="15.75" customHeight="1" x14ac:dyDescent="0.35">
      <c r="A684" s="23"/>
      <c r="E684" s="23"/>
      <c r="F684" s="23"/>
      <c r="G684" s="23"/>
    </row>
    <row r="685" spans="1:7" ht="15.75" customHeight="1" x14ac:dyDescent="0.35">
      <c r="A685" s="23"/>
      <c r="E685" s="23"/>
      <c r="F685" s="23"/>
      <c r="G685" s="23"/>
    </row>
    <row r="686" spans="1:7" ht="15.75" customHeight="1" x14ac:dyDescent="0.35">
      <c r="A686" s="23"/>
      <c r="E686" s="23"/>
      <c r="F686" s="23"/>
      <c r="G686" s="23"/>
    </row>
    <row r="687" spans="1:7" ht="15.75" customHeight="1" x14ac:dyDescent="0.35">
      <c r="A687" s="23"/>
      <c r="E687" s="23"/>
      <c r="F687" s="23"/>
      <c r="G687" s="23"/>
    </row>
    <row r="688" spans="1:7" ht="15.75" customHeight="1" x14ac:dyDescent="0.35">
      <c r="A688" s="23"/>
      <c r="E688" s="23"/>
      <c r="F688" s="23"/>
      <c r="G688" s="23"/>
    </row>
    <row r="689" spans="1:7" ht="15.75" customHeight="1" x14ac:dyDescent="0.35">
      <c r="A689" s="23"/>
      <c r="E689" s="23"/>
      <c r="F689" s="23"/>
      <c r="G689" s="23"/>
    </row>
    <row r="690" spans="1:7" ht="15.75" customHeight="1" x14ac:dyDescent="0.35">
      <c r="A690" s="23"/>
      <c r="E690" s="23"/>
      <c r="F690" s="23"/>
      <c r="G690" s="23"/>
    </row>
    <row r="691" spans="1:7" ht="15.75" customHeight="1" x14ac:dyDescent="0.35">
      <c r="A691" s="23"/>
      <c r="E691" s="23"/>
      <c r="F691" s="23"/>
      <c r="G691" s="23"/>
    </row>
    <row r="692" spans="1:7" ht="15.75" customHeight="1" x14ac:dyDescent="0.35">
      <c r="A692" s="23"/>
      <c r="E692" s="23"/>
      <c r="F692" s="23"/>
      <c r="G692" s="23"/>
    </row>
    <row r="693" spans="1:7" ht="15.75" customHeight="1" x14ac:dyDescent="0.35">
      <c r="A693" s="23"/>
      <c r="E693" s="23"/>
      <c r="F693" s="23"/>
      <c r="G693" s="23"/>
    </row>
    <row r="694" spans="1:7" ht="15.75" customHeight="1" x14ac:dyDescent="0.35">
      <c r="A694" s="23"/>
      <c r="E694" s="23"/>
      <c r="F694" s="23"/>
      <c r="G694" s="23"/>
    </row>
    <row r="695" spans="1:7" ht="15.75" customHeight="1" x14ac:dyDescent="0.35">
      <c r="A695" s="23"/>
      <c r="E695" s="23"/>
      <c r="F695" s="23"/>
      <c r="G695" s="23"/>
    </row>
    <row r="696" spans="1:7" ht="15.75" customHeight="1" x14ac:dyDescent="0.35">
      <c r="A696" s="23"/>
      <c r="E696" s="23"/>
      <c r="F696" s="23"/>
      <c r="G696" s="23"/>
    </row>
    <row r="697" spans="1:7" ht="15.75" customHeight="1" x14ac:dyDescent="0.35">
      <c r="A697" s="23"/>
      <c r="E697" s="23"/>
      <c r="F697" s="23"/>
      <c r="G697" s="23"/>
    </row>
    <row r="698" spans="1:7" ht="15.75" customHeight="1" x14ac:dyDescent="0.35">
      <c r="A698" s="23"/>
      <c r="E698" s="23"/>
      <c r="F698" s="23"/>
      <c r="G698" s="23"/>
    </row>
    <row r="699" spans="1:7" ht="15.75" customHeight="1" x14ac:dyDescent="0.35">
      <c r="A699" s="23"/>
      <c r="E699" s="23"/>
      <c r="F699" s="23"/>
      <c r="G699" s="23"/>
    </row>
    <row r="700" spans="1:7" ht="15.75" customHeight="1" x14ac:dyDescent="0.35">
      <c r="A700" s="23"/>
      <c r="E700" s="23"/>
      <c r="F700" s="23"/>
      <c r="G700" s="23"/>
    </row>
    <row r="701" spans="1:7" ht="15.75" customHeight="1" x14ac:dyDescent="0.35">
      <c r="A701" s="23"/>
      <c r="E701" s="23"/>
      <c r="F701" s="23"/>
      <c r="G701" s="23"/>
    </row>
    <row r="702" spans="1:7" ht="15.75" customHeight="1" x14ac:dyDescent="0.35">
      <c r="A702" s="23"/>
      <c r="E702" s="23"/>
      <c r="F702" s="23"/>
      <c r="G702" s="23"/>
    </row>
    <row r="703" spans="1:7" ht="15.75" customHeight="1" x14ac:dyDescent="0.35">
      <c r="A703" s="23"/>
      <c r="E703" s="23"/>
      <c r="F703" s="23"/>
      <c r="G703" s="23"/>
    </row>
    <row r="704" spans="1:7" ht="15.75" customHeight="1" x14ac:dyDescent="0.35">
      <c r="A704" s="23"/>
      <c r="E704" s="23"/>
      <c r="F704" s="23"/>
      <c r="G704" s="23"/>
    </row>
    <row r="705" spans="1:7" ht="15.75" customHeight="1" x14ac:dyDescent="0.35">
      <c r="A705" s="23"/>
      <c r="E705" s="23"/>
      <c r="F705" s="23"/>
      <c r="G705" s="23"/>
    </row>
    <row r="706" spans="1:7" ht="15.75" customHeight="1" x14ac:dyDescent="0.35">
      <c r="A706" s="23"/>
      <c r="E706" s="23"/>
      <c r="F706" s="23"/>
      <c r="G706" s="23"/>
    </row>
    <row r="707" spans="1:7" ht="15.75" customHeight="1" x14ac:dyDescent="0.35">
      <c r="A707" s="23"/>
      <c r="E707" s="23"/>
      <c r="F707" s="23"/>
      <c r="G707" s="23"/>
    </row>
    <row r="708" spans="1:7" ht="15.75" customHeight="1" x14ac:dyDescent="0.35">
      <c r="A708" s="23"/>
      <c r="E708" s="23"/>
      <c r="F708" s="23"/>
      <c r="G708" s="23"/>
    </row>
    <row r="709" spans="1:7" ht="15.75" customHeight="1" x14ac:dyDescent="0.35">
      <c r="A709" s="23"/>
      <c r="E709" s="23"/>
      <c r="F709" s="23"/>
      <c r="G709" s="23"/>
    </row>
    <row r="710" spans="1:7" ht="15.75" customHeight="1" x14ac:dyDescent="0.35">
      <c r="A710" s="23"/>
      <c r="E710" s="23"/>
      <c r="F710" s="23"/>
      <c r="G710" s="23"/>
    </row>
    <row r="711" spans="1:7" ht="15.75" customHeight="1" x14ac:dyDescent="0.35">
      <c r="A711" s="23"/>
      <c r="E711" s="23"/>
      <c r="F711" s="23"/>
      <c r="G711" s="23"/>
    </row>
    <row r="712" spans="1:7" ht="15.75" customHeight="1" x14ac:dyDescent="0.35">
      <c r="A712" s="23"/>
      <c r="E712" s="23"/>
      <c r="F712" s="23"/>
      <c r="G712" s="23"/>
    </row>
    <row r="713" spans="1:7" ht="15.75" customHeight="1" x14ac:dyDescent="0.35">
      <c r="A713" s="23"/>
      <c r="E713" s="23"/>
      <c r="F713" s="23"/>
      <c r="G713" s="23"/>
    </row>
    <row r="714" spans="1:7" ht="15.75" customHeight="1" x14ac:dyDescent="0.35">
      <c r="A714" s="23"/>
      <c r="E714" s="23"/>
      <c r="F714" s="23"/>
      <c r="G714" s="23"/>
    </row>
    <row r="715" spans="1:7" ht="15.75" customHeight="1" x14ac:dyDescent="0.35">
      <c r="A715" s="23"/>
      <c r="E715" s="23"/>
      <c r="F715" s="23"/>
      <c r="G715" s="23"/>
    </row>
    <row r="716" spans="1:7" ht="15.75" customHeight="1" x14ac:dyDescent="0.35">
      <c r="A716" s="23"/>
      <c r="E716" s="23"/>
      <c r="F716" s="23"/>
      <c r="G716" s="23"/>
    </row>
    <row r="717" spans="1:7" ht="15.75" customHeight="1" x14ac:dyDescent="0.35">
      <c r="A717" s="23"/>
      <c r="E717" s="23"/>
      <c r="F717" s="23"/>
      <c r="G717" s="23"/>
    </row>
    <row r="718" spans="1:7" ht="15.75" customHeight="1" x14ac:dyDescent="0.35">
      <c r="A718" s="23"/>
      <c r="E718" s="23"/>
      <c r="F718" s="23"/>
      <c r="G718" s="23"/>
    </row>
    <row r="719" spans="1:7" ht="15.75" customHeight="1" x14ac:dyDescent="0.35">
      <c r="A719" s="23"/>
      <c r="E719" s="23"/>
      <c r="F719" s="23"/>
      <c r="G719" s="23"/>
    </row>
    <row r="720" spans="1:7" ht="15.75" customHeight="1" x14ac:dyDescent="0.35">
      <c r="A720" s="23"/>
      <c r="E720" s="23"/>
      <c r="F720" s="23"/>
      <c r="G720" s="23"/>
    </row>
    <row r="721" spans="1:7" ht="15.75" customHeight="1" x14ac:dyDescent="0.35">
      <c r="A721" s="23"/>
      <c r="E721" s="23"/>
      <c r="F721" s="23"/>
      <c r="G721" s="23"/>
    </row>
    <row r="722" spans="1:7" ht="15.75" customHeight="1" x14ac:dyDescent="0.35">
      <c r="A722" s="23"/>
      <c r="E722" s="23"/>
      <c r="F722" s="23"/>
      <c r="G722" s="23"/>
    </row>
    <row r="723" spans="1:7" ht="15.75" customHeight="1" x14ac:dyDescent="0.35">
      <c r="A723" s="23"/>
      <c r="E723" s="23"/>
      <c r="F723" s="23"/>
      <c r="G723" s="23"/>
    </row>
    <row r="724" spans="1:7" ht="15.75" customHeight="1" x14ac:dyDescent="0.35">
      <c r="A724" s="23"/>
      <c r="E724" s="23"/>
      <c r="F724" s="23"/>
      <c r="G724" s="23"/>
    </row>
    <row r="725" spans="1:7" ht="15.75" customHeight="1" x14ac:dyDescent="0.35">
      <c r="A725" s="23"/>
      <c r="E725" s="23"/>
      <c r="F725" s="23"/>
      <c r="G725" s="23"/>
    </row>
    <row r="726" spans="1:7" ht="15.75" customHeight="1" x14ac:dyDescent="0.35">
      <c r="A726" s="23"/>
      <c r="E726" s="23"/>
      <c r="F726" s="23"/>
      <c r="G726" s="23"/>
    </row>
    <row r="727" spans="1:7" ht="15.75" customHeight="1" x14ac:dyDescent="0.35">
      <c r="A727" s="23"/>
      <c r="E727" s="23"/>
      <c r="F727" s="23"/>
      <c r="G727" s="23"/>
    </row>
    <row r="728" spans="1:7" ht="15.75" customHeight="1" x14ac:dyDescent="0.35">
      <c r="A728" s="23"/>
      <c r="E728" s="23"/>
      <c r="F728" s="23"/>
      <c r="G728" s="23"/>
    </row>
    <row r="729" spans="1:7" ht="15.75" customHeight="1" x14ac:dyDescent="0.35">
      <c r="A729" s="23"/>
      <c r="E729" s="23"/>
      <c r="F729" s="23"/>
      <c r="G729" s="23"/>
    </row>
    <row r="730" spans="1:7" ht="15.75" customHeight="1" x14ac:dyDescent="0.35">
      <c r="A730" s="23"/>
      <c r="E730" s="23"/>
      <c r="F730" s="23"/>
      <c r="G730" s="23"/>
    </row>
    <row r="731" spans="1:7" ht="15.75" customHeight="1" x14ac:dyDescent="0.35">
      <c r="A731" s="23"/>
      <c r="E731" s="23"/>
      <c r="F731" s="23"/>
      <c r="G731" s="23"/>
    </row>
    <row r="732" spans="1:7" ht="15.75" customHeight="1" x14ac:dyDescent="0.35">
      <c r="A732" s="23"/>
      <c r="E732" s="23"/>
      <c r="F732" s="23"/>
      <c r="G732" s="23"/>
    </row>
    <row r="733" spans="1:7" ht="15.75" customHeight="1" x14ac:dyDescent="0.35">
      <c r="A733" s="23"/>
      <c r="E733" s="23"/>
      <c r="F733" s="23"/>
      <c r="G733" s="23"/>
    </row>
    <row r="734" spans="1:7" ht="15.75" customHeight="1" x14ac:dyDescent="0.35">
      <c r="A734" s="23"/>
      <c r="E734" s="23"/>
      <c r="F734" s="23"/>
      <c r="G734" s="23"/>
    </row>
    <row r="735" spans="1:7" ht="15.75" customHeight="1" x14ac:dyDescent="0.35">
      <c r="A735" s="23"/>
      <c r="E735" s="23"/>
      <c r="F735" s="23"/>
      <c r="G735" s="23"/>
    </row>
    <row r="736" spans="1:7" ht="15.75" customHeight="1" x14ac:dyDescent="0.35">
      <c r="A736" s="23"/>
      <c r="E736" s="23"/>
      <c r="F736" s="23"/>
      <c r="G736" s="23"/>
    </row>
    <row r="737" spans="1:7" ht="15.75" customHeight="1" x14ac:dyDescent="0.35">
      <c r="A737" s="23"/>
      <c r="E737" s="23"/>
      <c r="F737" s="23"/>
      <c r="G737" s="23"/>
    </row>
    <row r="738" spans="1:7" ht="15.75" customHeight="1" x14ac:dyDescent="0.35">
      <c r="A738" s="23"/>
      <c r="E738" s="23"/>
      <c r="F738" s="23"/>
      <c r="G738" s="23"/>
    </row>
    <row r="739" spans="1:7" ht="15.75" customHeight="1" x14ac:dyDescent="0.35">
      <c r="A739" s="23"/>
      <c r="E739" s="23"/>
      <c r="F739" s="23"/>
      <c r="G739" s="23"/>
    </row>
    <row r="740" spans="1:7" ht="15.75" customHeight="1" x14ac:dyDescent="0.35">
      <c r="A740" s="23"/>
      <c r="E740" s="23"/>
      <c r="F740" s="23"/>
      <c r="G740" s="23"/>
    </row>
    <row r="741" spans="1:7" ht="15.75" customHeight="1" x14ac:dyDescent="0.35">
      <c r="A741" s="23"/>
      <c r="E741" s="23"/>
      <c r="F741" s="23"/>
      <c r="G741" s="23"/>
    </row>
    <row r="742" spans="1:7" ht="15.75" customHeight="1" x14ac:dyDescent="0.35">
      <c r="A742" s="23"/>
      <c r="E742" s="23"/>
      <c r="F742" s="23"/>
      <c r="G742" s="23"/>
    </row>
    <row r="743" spans="1:7" ht="15.75" customHeight="1" x14ac:dyDescent="0.35">
      <c r="A743" s="23"/>
      <c r="E743" s="23"/>
      <c r="F743" s="23"/>
      <c r="G743" s="23"/>
    </row>
    <row r="744" spans="1:7" ht="15.75" customHeight="1" x14ac:dyDescent="0.35">
      <c r="A744" s="23"/>
      <c r="E744" s="23"/>
      <c r="F744" s="23"/>
      <c r="G744" s="23"/>
    </row>
    <row r="745" spans="1:7" ht="15.75" customHeight="1" x14ac:dyDescent="0.35">
      <c r="A745" s="23"/>
      <c r="E745" s="23"/>
      <c r="F745" s="23"/>
      <c r="G745" s="23"/>
    </row>
    <row r="746" spans="1:7" ht="15.75" customHeight="1" x14ac:dyDescent="0.35">
      <c r="A746" s="23"/>
      <c r="E746" s="23"/>
      <c r="F746" s="23"/>
      <c r="G746" s="23"/>
    </row>
    <row r="747" spans="1:7" ht="15.75" customHeight="1" x14ac:dyDescent="0.35">
      <c r="A747" s="23"/>
      <c r="E747" s="23"/>
      <c r="F747" s="23"/>
      <c r="G747" s="23"/>
    </row>
    <row r="748" spans="1:7" ht="15.75" customHeight="1" x14ac:dyDescent="0.35">
      <c r="A748" s="23"/>
      <c r="E748" s="23"/>
      <c r="F748" s="23"/>
      <c r="G748" s="23"/>
    </row>
    <row r="749" spans="1:7" ht="15.75" customHeight="1" x14ac:dyDescent="0.35">
      <c r="A749" s="23"/>
      <c r="E749" s="23"/>
      <c r="F749" s="23"/>
      <c r="G749" s="23"/>
    </row>
    <row r="750" spans="1:7" ht="15.75" customHeight="1" x14ac:dyDescent="0.35">
      <c r="A750" s="23"/>
      <c r="E750" s="23"/>
      <c r="F750" s="23"/>
      <c r="G750" s="23"/>
    </row>
    <row r="751" spans="1:7" ht="15.75" customHeight="1" x14ac:dyDescent="0.35">
      <c r="A751" s="23"/>
      <c r="E751" s="23"/>
      <c r="F751" s="23"/>
      <c r="G751" s="23"/>
    </row>
    <row r="752" spans="1:7" ht="15.75" customHeight="1" x14ac:dyDescent="0.35">
      <c r="A752" s="23"/>
      <c r="E752" s="23"/>
      <c r="F752" s="23"/>
      <c r="G752" s="23"/>
    </row>
    <row r="753" spans="1:7" ht="15.75" customHeight="1" x14ac:dyDescent="0.35">
      <c r="A753" s="23"/>
      <c r="E753" s="23"/>
      <c r="F753" s="23"/>
      <c r="G753" s="23"/>
    </row>
    <row r="754" spans="1:7" ht="15.75" customHeight="1" x14ac:dyDescent="0.35">
      <c r="A754" s="23"/>
      <c r="E754" s="23"/>
      <c r="F754" s="23"/>
      <c r="G754" s="23"/>
    </row>
    <row r="755" spans="1:7" ht="15.75" customHeight="1" x14ac:dyDescent="0.35">
      <c r="A755" s="23"/>
      <c r="E755" s="23"/>
      <c r="F755" s="23"/>
      <c r="G755" s="23"/>
    </row>
    <row r="756" spans="1:7" ht="15.75" customHeight="1" x14ac:dyDescent="0.35">
      <c r="A756" s="23"/>
      <c r="E756" s="23"/>
      <c r="F756" s="23"/>
      <c r="G756" s="23"/>
    </row>
    <row r="757" spans="1:7" ht="15.75" customHeight="1" x14ac:dyDescent="0.35">
      <c r="A757" s="23"/>
      <c r="E757" s="23"/>
      <c r="F757" s="23"/>
      <c r="G757" s="23"/>
    </row>
    <row r="758" spans="1:7" ht="15.75" customHeight="1" x14ac:dyDescent="0.35">
      <c r="A758" s="23"/>
      <c r="E758" s="23"/>
      <c r="F758" s="23"/>
      <c r="G758" s="23"/>
    </row>
    <row r="759" spans="1:7" ht="15.75" customHeight="1" x14ac:dyDescent="0.35">
      <c r="A759" s="23"/>
      <c r="E759" s="23"/>
      <c r="F759" s="23"/>
      <c r="G759" s="23"/>
    </row>
    <row r="760" spans="1:7" ht="15.75" customHeight="1" x14ac:dyDescent="0.35">
      <c r="A760" s="23"/>
      <c r="E760" s="23"/>
      <c r="F760" s="23"/>
      <c r="G760" s="23"/>
    </row>
    <row r="761" spans="1:7" ht="15.75" customHeight="1" x14ac:dyDescent="0.35">
      <c r="A761" s="23"/>
      <c r="E761" s="23"/>
      <c r="F761" s="23"/>
      <c r="G761" s="23"/>
    </row>
    <row r="762" spans="1:7" ht="15.75" customHeight="1" x14ac:dyDescent="0.35">
      <c r="A762" s="23"/>
      <c r="E762" s="23"/>
      <c r="F762" s="23"/>
      <c r="G762" s="23"/>
    </row>
    <row r="763" spans="1:7" ht="15.75" customHeight="1" x14ac:dyDescent="0.35">
      <c r="A763" s="23"/>
      <c r="E763" s="23"/>
      <c r="F763" s="23"/>
      <c r="G763" s="23"/>
    </row>
    <row r="764" spans="1:7" ht="15.75" customHeight="1" x14ac:dyDescent="0.35">
      <c r="A764" s="23"/>
      <c r="E764" s="23"/>
      <c r="F764" s="23"/>
      <c r="G764" s="23"/>
    </row>
    <row r="765" spans="1:7" ht="15.75" customHeight="1" x14ac:dyDescent="0.35">
      <c r="A765" s="23"/>
      <c r="E765" s="23"/>
      <c r="F765" s="23"/>
      <c r="G765" s="23"/>
    </row>
    <row r="766" spans="1:7" ht="15.75" customHeight="1" x14ac:dyDescent="0.35">
      <c r="A766" s="23"/>
      <c r="E766" s="23"/>
      <c r="F766" s="23"/>
      <c r="G766" s="23"/>
    </row>
    <row r="767" spans="1:7" ht="15.75" customHeight="1" x14ac:dyDescent="0.35">
      <c r="A767" s="23"/>
      <c r="E767" s="23"/>
      <c r="F767" s="23"/>
      <c r="G767" s="23"/>
    </row>
    <row r="768" spans="1:7" ht="15.75" customHeight="1" x14ac:dyDescent="0.35">
      <c r="A768" s="23"/>
      <c r="E768" s="23"/>
      <c r="F768" s="23"/>
      <c r="G768" s="23"/>
    </row>
    <row r="769" spans="1:7" ht="15.75" customHeight="1" x14ac:dyDescent="0.35">
      <c r="A769" s="23"/>
      <c r="E769" s="23"/>
      <c r="F769" s="23"/>
      <c r="G769" s="23"/>
    </row>
    <row r="770" spans="1:7" ht="15.75" customHeight="1" x14ac:dyDescent="0.35">
      <c r="A770" s="23"/>
      <c r="E770" s="23"/>
      <c r="F770" s="23"/>
      <c r="G770" s="23"/>
    </row>
    <row r="771" spans="1:7" ht="15.75" customHeight="1" x14ac:dyDescent="0.35">
      <c r="A771" s="23"/>
      <c r="E771" s="23"/>
      <c r="F771" s="23"/>
      <c r="G771" s="23"/>
    </row>
    <row r="772" spans="1:7" ht="15.75" customHeight="1" x14ac:dyDescent="0.35">
      <c r="A772" s="23"/>
      <c r="E772" s="23"/>
      <c r="F772" s="23"/>
      <c r="G772" s="23"/>
    </row>
    <row r="773" spans="1:7" ht="15.75" customHeight="1" x14ac:dyDescent="0.35">
      <c r="A773" s="23"/>
      <c r="E773" s="23"/>
      <c r="F773" s="23"/>
      <c r="G773" s="23"/>
    </row>
    <row r="774" spans="1:7" ht="15.75" customHeight="1" x14ac:dyDescent="0.35">
      <c r="A774" s="23"/>
      <c r="E774" s="23"/>
      <c r="F774" s="23"/>
      <c r="G774" s="23"/>
    </row>
    <row r="775" spans="1:7" ht="15.75" customHeight="1" x14ac:dyDescent="0.35">
      <c r="A775" s="23"/>
      <c r="E775" s="23"/>
      <c r="F775" s="23"/>
      <c r="G775" s="23"/>
    </row>
    <row r="776" spans="1:7" ht="15.75" customHeight="1" x14ac:dyDescent="0.35">
      <c r="A776" s="23"/>
      <c r="E776" s="23"/>
      <c r="F776" s="23"/>
      <c r="G776" s="23"/>
    </row>
    <row r="777" spans="1:7" ht="15.75" customHeight="1" x14ac:dyDescent="0.35">
      <c r="A777" s="23"/>
      <c r="E777" s="23"/>
      <c r="F777" s="23"/>
      <c r="G777" s="23"/>
    </row>
    <row r="778" spans="1:7" ht="15.75" customHeight="1" x14ac:dyDescent="0.35">
      <c r="A778" s="23"/>
      <c r="E778" s="23"/>
      <c r="F778" s="23"/>
      <c r="G778" s="23"/>
    </row>
    <row r="779" spans="1:7" ht="15.75" customHeight="1" x14ac:dyDescent="0.35">
      <c r="A779" s="23"/>
      <c r="E779" s="23"/>
      <c r="F779" s="23"/>
      <c r="G779" s="23"/>
    </row>
    <row r="780" spans="1:7" ht="15.75" customHeight="1" x14ac:dyDescent="0.35">
      <c r="A780" s="23"/>
      <c r="E780" s="23"/>
      <c r="F780" s="23"/>
      <c r="G780" s="23"/>
    </row>
    <row r="781" spans="1:7" ht="15.75" customHeight="1" x14ac:dyDescent="0.35">
      <c r="A781" s="23"/>
      <c r="E781" s="23"/>
      <c r="F781" s="23"/>
      <c r="G781" s="23"/>
    </row>
    <row r="782" spans="1:7" ht="15.75" customHeight="1" x14ac:dyDescent="0.35">
      <c r="A782" s="23"/>
      <c r="E782" s="23"/>
      <c r="F782" s="23"/>
      <c r="G782" s="23"/>
    </row>
    <row r="783" spans="1:7" ht="15.75" customHeight="1" x14ac:dyDescent="0.35">
      <c r="A783" s="23"/>
      <c r="E783" s="23"/>
      <c r="F783" s="23"/>
      <c r="G783" s="23"/>
    </row>
    <row r="784" spans="1:7" ht="15.75" customHeight="1" x14ac:dyDescent="0.35">
      <c r="A784" s="23"/>
      <c r="E784" s="23"/>
      <c r="F784" s="23"/>
      <c r="G784" s="23"/>
    </row>
    <row r="785" spans="1:7" ht="15.75" customHeight="1" x14ac:dyDescent="0.35">
      <c r="A785" s="23"/>
      <c r="E785" s="23"/>
      <c r="F785" s="23"/>
      <c r="G785" s="23"/>
    </row>
    <row r="786" spans="1:7" ht="15.75" customHeight="1" x14ac:dyDescent="0.35">
      <c r="A786" s="23"/>
      <c r="E786" s="23"/>
      <c r="F786" s="23"/>
      <c r="G786" s="23"/>
    </row>
    <row r="787" spans="1:7" ht="15.75" customHeight="1" x14ac:dyDescent="0.35">
      <c r="A787" s="23"/>
      <c r="E787" s="23"/>
      <c r="F787" s="23"/>
      <c r="G787" s="23"/>
    </row>
    <row r="788" spans="1:7" ht="15.75" customHeight="1" x14ac:dyDescent="0.35">
      <c r="A788" s="23"/>
      <c r="E788" s="23"/>
      <c r="F788" s="23"/>
      <c r="G788" s="23"/>
    </row>
    <row r="789" spans="1:7" ht="15.75" customHeight="1" x14ac:dyDescent="0.35">
      <c r="A789" s="23"/>
      <c r="E789" s="23"/>
      <c r="F789" s="23"/>
      <c r="G789" s="23"/>
    </row>
    <row r="790" spans="1:7" ht="15.75" customHeight="1" x14ac:dyDescent="0.35">
      <c r="A790" s="23"/>
      <c r="E790" s="23"/>
      <c r="F790" s="23"/>
      <c r="G790" s="23"/>
    </row>
    <row r="791" spans="1:7" ht="15.75" customHeight="1" x14ac:dyDescent="0.35">
      <c r="A791" s="23"/>
      <c r="E791" s="23"/>
      <c r="F791" s="23"/>
      <c r="G791" s="23"/>
    </row>
    <row r="792" spans="1:7" ht="15.75" customHeight="1" x14ac:dyDescent="0.35">
      <c r="A792" s="23"/>
      <c r="E792" s="23"/>
      <c r="F792" s="23"/>
      <c r="G792" s="23"/>
    </row>
    <row r="793" spans="1:7" ht="15.75" customHeight="1" x14ac:dyDescent="0.35">
      <c r="A793" s="23"/>
      <c r="E793" s="23"/>
      <c r="F793" s="23"/>
      <c r="G793" s="23"/>
    </row>
    <row r="794" spans="1:7" ht="15.75" customHeight="1" x14ac:dyDescent="0.35">
      <c r="A794" s="23"/>
      <c r="E794" s="23"/>
      <c r="F794" s="23"/>
      <c r="G794" s="23"/>
    </row>
    <row r="795" spans="1:7" ht="15.75" customHeight="1" x14ac:dyDescent="0.35">
      <c r="A795" s="23"/>
      <c r="E795" s="23"/>
      <c r="F795" s="23"/>
      <c r="G795" s="23"/>
    </row>
    <row r="796" spans="1:7" ht="15.75" customHeight="1" x14ac:dyDescent="0.35">
      <c r="A796" s="23"/>
      <c r="E796" s="23"/>
      <c r="F796" s="23"/>
      <c r="G796" s="23"/>
    </row>
    <row r="797" spans="1:7" ht="15.75" customHeight="1" x14ac:dyDescent="0.35">
      <c r="A797" s="23"/>
      <c r="E797" s="23"/>
      <c r="F797" s="23"/>
      <c r="G797" s="23"/>
    </row>
    <row r="798" spans="1:7" ht="15.75" customHeight="1" x14ac:dyDescent="0.35">
      <c r="A798" s="23"/>
      <c r="E798" s="23"/>
      <c r="F798" s="23"/>
      <c r="G798" s="23"/>
    </row>
    <row r="799" spans="1:7" ht="15.75" customHeight="1" x14ac:dyDescent="0.35">
      <c r="A799" s="23"/>
      <c r="E799" s="23"/>
      <c r="F799" s="23"/>
      <c r="G799" s="23"/>
    </row>
    <row r="800" spans="1:7" ht="15.75" customHeight="1" x14ac:dyDescent="0.35">
      <c r="A800" s="23"/>
      <c r="E800" s="23"/>
      <c r="F800" s="23"/>
      <c r="G800" s="23"/>
    </row>
    <row r="801" spans="1:7" ht="15.75" customHeight="1" x14ac:dyDescent="0.35">
      <c r="A801" s="23"/>
      <c r="E801" s="23"/>
      <c r="F801" s="23"/>
      <c r="G801" s="23"/>
    </row>
    <row r="802" spans="1:7" ht="15.75" customHeight="1" x14ac:dyDescent="0.35">
      <c r="A802" s="23"/>
      <c r="E802" s="23"/>
      <c r="F802" s="23"/>
      <c r="G802" s="23"/>
    </row>
    <row r="803" spans="1:7" ht="15.75" customHeight="1" x14ac:dyDescent="0.35">
      <c r="A803" s="23"/>
      <c r="E803" s="23"/>
      <c r="F803" s="23"/>
      <c r="G803" s="23"/>
    </row>
    <row r="804" spans="1:7" ht="15.75" customHeight="1" x14ac:dyDescent="0.35">
      <c r="A804" s="23"/>
      <c r="E804" s="23"/>
      <c r="F804" s="23"/>
      <c r="G804" s="23"/>
    </row>
    <row r="805" spans="1:7" ht="15.75" customHeight="1" x14ac:dyDescent="0.35">
      <c r="A805" s="23"/>
      <c r="E805" s="23"/>
      <c r="F805" s="23"/>
      <c r="G805" s="23"/>
    </row>
    <row r="806" spans="1:7" ht="15.75" customHeight="1" x14ac:dyDescent="0.35">
      <c r="A806" s="23"/>
      <c r="E806" s="23"/>
      <c r="F806" s="23"/>
      <c r="G806" s="23"/>
    </row>
    <row r="807" spans="1:7" ht="15.75" customHeight="1" x14ac:dyDescent="0.35">
      <c r="A807" s="23"/>
      <c r="E807" s="23"/>
      <c r="F807" s="23"/>
      <c r="G807" s="23"/>
    </row>
    <row r="808" spans="1:7" ht="15.75" customHeight="1" x14ac:dyDescent="0.35">
      <c r="A808" s="23"/>
      <c r="E808" s="23"/>
      <c r="F808" s="23"/>
      <c r="G808" s="23"/>
    </row>
    <row r="809" spans="1:7" ht="15.75" customHeight="1" x14ac:dyDescent="0.35">
      <c r="A809" s="23"/>
      <c r="E809" s="23"/>
      <c r="F809" s="23"/>
      <c r="G809" s="23"/>
    </row>
    <row r="810" spans="1:7" ht="15.75" customHeight="1" x14ac:dyDescent="0.35">
      <c r="A810" s="23"/>
      <c r="E810" s="23"/>
      <c r="F810" s="23"/>
      <c r="G810" s="23"/>
    </row>
    <row r="811" spans="1:7" ht="15.75" customHeight="1" x14ac:dyDescent="0.35">
      <c r="A811" s="23"/>
      <c r="E811" s="23"/>
      <c r="F811" s="23"/>
      <c r="G811" s="23"/>
    </row>
    <row r="812" spans="1:7" ht="15.75" customHeight="1" x14ac:dyDescent="0.35">
      <c r="A812" s="23"/>
      <c r="E812" s="23"/>
      <c r="F812" s="23"/>
      <c r="G812" s="23"/>
    </row>
    <row r="813" spans="1:7" ht="15.75" customHeight="1" x14ac:dyDescent="0.35">
      <c r="A813" s="23"/>
      <c r="E813" s="23"/>
      <c r="F813" s="23"/>
      <c r="G813" s="23"/>
    </row>
    <row r="814" spans="1:7" ht="15.75" customHeight="1" x14ac:dyDescent="0.35">
      <c r="A814" s="23"/>
      <c r="E814" s="23"/>
      <c r="F814" s="23"/>
      <c r="G814" s="23"/>
    </row>
    <row r="815" spans="1:7" ht="15.75" customHeight="1" x14ac:dyDescent="0.35">
      <c r="A815" s="23"/>
      <c r="E815" s="23"/>
      <c r="F815" s="23"/>
      <c r="G815" s="23"/>
    </row>
    <row r="816" spans="1:7" ht="15.75" customHeight="1" x14ac:dyDescent="0.35">
      <c r="A816" s="23"/>
      <c r="E816" s="23"/>
      <c r="F816" s="23"/>
      <c r="G816" s="23"/>
    </row>
    <row r="817" spans="1:7" ht="15.75" customHeight="1" x14ac:dyDescent="0.35">
      <c r="A817" s="23"/>
      <c r="E817" s="23"/>
      <c r="F817" s="23"/>
      <c r="G817" s="23"/>
    </row>
    <row r="818" spans="1:7" ht="15.75" customHeight="1" x14ac:dyDescent="0.35">
      <c r="A818" s="23"/>
      <c r="E818" s="23"/>
      <c r="F818" s="23"/>
      <c r="G818" s="23"/>
    </row>
    <row r="819" spans="1:7" ht="15.75" customHeight="1" x14ac:dyDescent="0.35">
      <c r="A819" s="23"/>
      <c r="E819" s="23"/>
      <c r="F819" s="23"/>
      <c r="G819" s="23"/>
    </row>
    <row r="820" spans="1:7" ht="15.75" customHeight="1" x14ac:dyDescent="0.35">
      <c r="A820" s="23"/>
      <c r="E820" s="23"/>
      <c r="F820" s="23"/>
      <c r="G820" s="23"/>
    </row>
    <row r="821" spans="1:7" ht="15.75" customHeight="1" x14ac:dyDescent="0.35">
      <c r="A821" s="23"/>
      <c r="E821" s="23"/>
      <c r="F821" s="23"/>
      <c r="G821" s="23"/>
    </row>
    <row r="822" spans="1:7" ht="15.75" customHeight="1" x14ac:dyDescent="0.35">
      <c r="A822" s="23"/>
      <c r="E822" s="23"/>
      <c r="F822" s="23"/>
      <c r="G822" s="23"/>
    </row>
    <row r="823" spans="1:7" ht="15.75" customHeight="1" x14ac:dyDescent="0.35">
      <c r="A823" s="23"/>
      <c r="E823" s="23"/>
      <c r="F823" s="23"/>
      <c r="G823" s="23"/>
    </row>
    <row r="824" spans="1:7" ht="15.75" customHeight="1" x14ac:dyDescent="0.35">
      <c r="A824" s="23"/>
      <c r="E824" s="23"/>
      <c r="F824" s="23"/>
      <c r="G824" s="23"/>
    </row>
    <row r="825" spans="1:7" ht="15.75" customHeight="1" x14ac:dyDescent="0.35">
      <c r="A825" s="23"/>
      <c r="E825" s="23"/>
      <c r="F825" s="23"/>
      <c r="G825" s="23"/>
    </row>
    <row r="826" spans="1:7" ht="15.75" customHeight="1" x14ac:dyDescent="0.35">
      <c r="A826" s="23"/>
      <c r="E826" s="23"/>
      <c r="F826" s="23"/>
      <c r="G826" s="23"/>
    </row>
    <row r="827" spans="1:7" ht="15.75" customHeight="1" x14ac:dyDescent="0.35">
      <c r="A827" s="23"/>
      <c r="E827" s="23"/>
      <c r="F827" s="23"/>
      <c r="G827" s="23"/>
    </row>
    <row r="828" spans="1:7" ht="15.75" customHeight="1" x14ac:dyDescent="0.35">
      <c r="A828" s="23"/>
      <c r="E828" s="23"/>
      <c r="F828" s="23"/>
      <c r="G828" s="23"/>
    </row>
    <row r="829" spans="1:7" ht="15.75" customHeight="1" x14ac:dyDescent="0.35">
      <c r="A829" s="23"/>
      <c r="E829" s="23"/>
      <c r="F829" s="23"/>
      <c r="G829" s="23"/>
    </row>
    <row r="830" spans="1:7" ht="15.75" customHeight="1" x14ac:dyDescent="0.35">
      <c r="A830" s="23"/>
      <c r="E830" s="23"/>
      <c r="F830" s="23"/>
      <c r="G830" s="23"/>
    </row>
    <row r="831" spans="1:7" ht="15.75" customHeight="1" x14ac:dyDescent="0.35">
      <c r="A831" s="23"/>
      <c r="E831" s="23"/>
      <c r="F831" s="23"/>
      <c r="G831" s="23"/>
    </row>
    <row r="832" spans="1:7" ht="15.75" customHeight="1" x14ac:dyDescent="0.35">
      <c r="A832" s="23"/>
      <c r="E832" s="23"/>
      <c r="F832" s="23"/>
      <c r="G832" s="23"/>
    </row>
    <row r="833" spans="1:7" ht="15.75" customHeight="1" x14ac:dyDescent="0.35">
      <c r="A833" s="23"/>
      <c r="E833" s="23"/>
      <c r="F833" s="23"/>
      <c r="G833" s="23"/>
    </row>
    <row r="834" spans="1:7" ht="15.75" customHeight="1" x14ac:dyDescent="0.35">
      <c r="A834" s="23"/>
      <c r="E834" s="23"/>
      <c r="F834" s="23"/>
      <c r="G834" s="23"/>
    </row>
    <row r="835" spans="1:7" ht="15.75" customHeight="1" x14ac:dyDescent="0.35">
      <c r="A835" s="23"/>
      <c r="E835" s="23"/>
      <c r="F835" s="23"/>
      <c r="G835" s="23"/>
    </row>
    <row r="836" spans="1:7" ht="15.75" customHeight="1" x14ac:dyDescent="0.35">
      <c r="A836" s="23"/>
      <c r="E836" s="23"/>
      <c r="F836" s="23"/>
      <c r="G836" s="23"/>
    </row>
    <row r="837" spans="1:7" ht="15.75" customHeight="1" x14ac:dyDescent="0.35">
      <c r="A837" s="23"/>
      <c r="E837" s="23"/>
      <c r="F837" s="23"/>
      <c r="G837" s="23"/>
    </row>
    <row r="838" spans="1:7" ht="15.75" customHeight="1" x14ac:dyDescent="0.35">
      <c r="A838" s="23"/>
      <c r="E838" s="23"/>
      <c r="F838" s="23"/>
      <c r="G838" s="23"/>
    </row>
    <row r="839" spans="1:7" ht="15.75" customHeight="1" x14ac:dyDescent="0.35">
      <c r="A839" s="23"/>
      <c r="E839" s="23"/>
      <c r="F839" s="23"/>
      <c r="G839" s="23"/>
    </row>
    <row r="840" spans="1:7" ht="15.75" customHeight="1" x14ac:dyDescent="0.35">
      <c r="A840" s="23"/>
      <c r="E840" s="23"/>
      <c r="F840" s="23"/>
      <c r="G840" s="23"/>
    </row>
    <row r="841" spans="1:7" ht="15.75" customHeight="1" x14ac:dyDescent="0.35">
      <c r="A841" s="23"/>
      <c r="E841" s="23"/>
      <c r="F841" s="23"/>
      <c r="G841" s="23"/>
    </row>
    <row r="842" spans="1:7" ht="15.75" customHeight="1" x14ac:dyDescent="0.35">
      <c r="A842" s="23"/>
      <c r="E842" s="23"/>
      <c r="F842" s="23"/>
      <c r="G842" s="23"/>
    </row>
    <row r="843" spans="1:7" ht="15.75" customHeight="1" x14ac:dyDescent="0.35">
      <c r="A843" s="23"/>
      <c r="E843" s="23"/>
      <c r="F843" s="23"/>
      <c r="G843" s="23"/>
    </row>
    <row r="844" spans="1:7" ht="15.75" customHeight="1" x14ac:dyDescent="0.35">
      <c r="A844" s="23"/>
      <c r="E844" s="23"/>
      <c r="F844" s="23"/>
      <c r="G844" s="23"/>
    </row>
    <row r="845" spans="1:7" ht="15.75" customHeight="1" x14ac:dyDescent="0.35">
      <c r="A845" s="23"/>
      <c r="E845" s="23"/>
      <c r="F845" s="23"/>
      <c r="G845" s="23"/>
    </row>
    <row r="846" spans="1:7" ht="15.75" customHeight="1" x14ac:dyDescent="0.35">
      <c r="A846" s="23"/>
      <c r="E846" s="23"/>
      <c r="F846" s="23"/>
      <c r="G846" s="23"/>
    </row>
    <row r="847" spans="1:7" ht="15.75" customHeight="1" x14ac:dyDescent="0.35">
      <c r="A847" s="23"/>
      <c r="E847" s="23"/>
      <c r="F847" s="23"/>
      <c r="G847" s="23"/>
    </row>
    <row r="848" spans="1:7" ht="15.75" customHeight="1" x14ac:dyDescent="0.35">
      <c r="A848" s="23"/>
      <c r="E848" s="23"/>
      <c r="F848" s="23"/>
      <c r="G848" s="23"/>
    </row>
    <row r="849" spans="1:7" ht="15.75" customHeight="1" x14ac:dyDescent="0.35">
      <c r="A849" s="23"/>
      <c r="E849" s="23"/>
      <c r="F849" s="23"/>
      <c r="G849" s="23"/>
    </row>
    <row r="850" spans="1:7" ht="15.75" customHeight="1" x14ac:dyDescent="0.35">
      <c r="A850" s="23"/>
      <c r="E850" s="23"/>
      <c r="F850" s="23"/>
      <c r="G850" s="23"/>
    </row>
    <row r="851" spans="1:7" ht="15.75" customHeight="1" x14ac:dyDescent="0.35">
      <c r="A851" s="23"/>
      <c r="E851" s="23"/>
      <c r="F851" s="23"/>
      <c r="G851" s="23"/>
    </row>
    <row r="852" spans="1:7" ht="15.75" customHeight="1" x14ac:dyDescent="0.35">
      <c r="A852" s="23"/>
      <c r="E852" s="23"/>
      <c r="F852" s="23"/>
      <c r="G852" s="23"/>
    </row>
    <row r="853" spans="1:7" ht="15.75" customHeight="1" x14ac:dyDescent="0.35">
      <c r="A853" s="23"/>
      <c r="E853" s="23"/>
      <c r="F853" s="23"/>
      <c r="G853" s="23"/>
    </row>
    <row r="854" spans="1:7" ht="15.75" customHeight="1" x14ac:dyDescent="0.35">
      <c r="A854" s="23"/>
      <c r="E854" s="23"/>
      <c r="F854" s="23"/>
      <c r="G854" s="23"/>
    </row>
    <row r="855" spans="1:7" ht="15.75" customHeight="1" x14ac:dyDescent="0.35">
      <c r="A855" s="23"/>
      <c r="E855" s="23"/>
      <c r="F855" s="23"/>
      <c r="G855" s="23"/>
    </row>
    <row r="856" spans="1:7" ht="15.75" customHeight="1" x14ac:dyDescent="0.35">
      <c r="A856" s="23"/>
      <c r="E856" s="23"/>
      <c r="F856" s="23"/>
      <c r="G856" s="23"/>
    </row>
    <row r="857" spans="1:7" ht="15.75" customHeight="1" x14ac:dyDescent="0.35">
      <c r="A857" s="23"/>
      <c r="E857" s="23"/>
      <c r="F857" s="23"/>
      <c r="G857" s="23"/>
    </row>
    <row r="858" spans="1:7" ht="15.75" customHeight="1" x14ac:dyDescent="0.35">
      <c r="A858" s="23"/>
      <c r="E858" s="23"/>
      <c r="F858" s="23"/>
      <c r="G858" s="23"/>
    </row>
    <row r="859" spans="1:7" ht="15.75" customHeight="1" x14ac:dyDescent="0.35">
      <c r="A859" s="23"/>
      <c r="E859" s="23"/>
      <c r="F859" s="23"/>
      <c r="G859" s="23"/>
    </row>
    <row r="860" spans="1:7" ht="15.75" customHeight="1" x14ac:dyDescent="0.35">
      <c r="A860" s="23"/>
      <c r="E860" s="23"/>
      <c r="F860" s="23"/>
      <c r="G860" s="23"/>
    </row>
    <row r="861" spans="1:7" ht="15.75" customHeight="1" x14ac:dyDescent="0.35">
      <c r="A861" s="23"/>
      <c r="E861" s="23"/>
      <c r="F861" s="23"/>
      <c r="G861" s="23"/>
    </row>
    <row r="862" spans="1:7" ht="15.75" customHeight="1" x14ac:dyDescent="0.35">
      <c r="A862" s="23"/>
      <c r="E862" s="23"/>
      <c r="F862" s="23"/>
      <c r="G862" s="23"/>
    </row>
    <row r="863" spans="1:7" ht="15.75" customHeight="1" x14ac:dyDescent="0.35">
      <c r="A863" s="23"/>
      <c r="E863" s="23"/>
      <c r="F863" s="23"/>
      <c r="G863" s="23"/>
    </row>
    <row r="864" spans="1:7" ht="15.75" customHeight="1" x14ac:dyDescent="0.35">
      <c r="A864" s="23"/>
      <c r="E864" s="23"/>
      <c r="F864" s="23"/>
      <c r="G864" s="23"/>
    </row>
    <row r="865" spans="1:7" ht="15.75" customHeight="1" x14ac:dyDescent="0.35">
      <c r="A865" s="23"/>
      <c r="E865" s="23"/>
      <c r="F865" s="23"/>
      <c r="G865" s="23"/>
    </row>
    <row r="866" spans="1:7" ht="15.75" customHeight="1" x14ac:dyDescent="0.35">
      <c r="A866" s="23"/>
      <c r="E866" s="23"/>
      <c r="F866" s="23"/>
      <c r="G866" s="23"/>
    </row>
    <row r="867" spans="1:7" ht="15.75" customHeight="1" x14ac:dyDescent="0.35">
      <c r="A867" s="23"/>
      <c r="E867" s="23"/>
      <c r="F867" s="23"/>
      <c r="G867" s="23"/>
    </row>
    <row r="868" spans="1:7" ht="15.75" customHeight="1" x14ac:dyDescent="0.35">
      <c r="A868" s="23"/>
      <c r="E868" s="23"/>
      <c r="F868" s="23"/>
      <c r="G868" s="23"/>
    </row>
    <row r="869" spans="1:7" ht="15.75" customHeight="1" x14ac:dyDescent="0.35">
      <c r="A869" s="23"/>
      <c r="E869" s="23"/>
      <c r="F869" s="23"/>
      <c r="G869" s="23"/>
    </row>
    <row r="870" spans="1:7" ht="15.75" customHeight="1" x14ac:dyDescent="0.35">
      <c r="A870" s="23"/>
      <c r="E870" s="23"/>
      <c r="F870" s="23"/>
      <c r="G870" s="23"/>
    </row>
    <row r="871" spans="1:7" ht="15.75" customHeight="1" x14ac:dyDescent="0.35">
      <c r="A871" s="23"/>
      <c r="E871" s="23"/>
      <c r="F871" s="23"/>
      <c r="G871" s="23"/>
    </row>
    <row r="872" spans="1:7" ht="15.75" customHeight="1" x14ac:dyDescent="0.35">
      <c r="A872" s="23"/>
      <c r="E872" s="23"/>
      <c r="F872" s="23"/>
      <c r="G872" s="23"/>
    </row>
    <row r="873" spans="1:7" ht="15.75" customHeight="1" x14ac:dyDescent="0.35">
      <c r="A873" s="23"/>
      <c r="E873" s="23"/>
      <c r="F873" s="23"/>
      <c r="G873" s="23"/>
    </row>
    <row r="874" spans="1:7" ht="15.75" customHeight="1" x14ac:dyDescent="0.35">
      <c r="A874" s="23"/>
      <c r="E874" s="23"/>
      <c r="F874" s="23"/>
      <c r="G874" s="23"/>
    </row>
    <row r="875" spans="1:7" ht="15.75" customHeight="1" x14ac:dyDescent="0.35">
      <c r="A875" s="23"/>
      <c r="E875" s="23"/>
      <c r="F875" s="23"/>
      <c r="G875" s="23"/>
    </row>
    <row r="876" spans="1:7" ht="15.75" customHeight="1" x14ac:dyDescent="0.35">
      <c r="A876" s="23"/>
      <c r="E876" s="23"/>
      <c r="F876" s="23"/>
      <c r="G876" s="23"/>
    </row>
    <row r="877" spans="1:7" ht="15.75" customHeight="1" x14ac:dyDescent="0.35">
      <c r="A877" s="23"/>
      <c r="E877" s="23"/>
      <c r="F877" s="23"/>
      <c r="G877" s="23"/>
    </row>
    <row r="878" spans="1:7" ht="15.75" customHeight="1" x14ac:dyDescent="0.35">
      <c r="A878" s="23"/>
      <c r="E878" s="23"/>
      <c r="F878" s="23"/>
      <c r="G878" s="23"/>
    </row>
    <row r="879" spans="1:7" ht="15.75" customHeight="1" x14ac:dyDescent="0.35">
      <c r="A879" s="23"/>
      <c r="E879" s="23"/>
      <c r="F879" s="23"/>
      <c r="G879" s="23"/>
    </row>
    <row r="880" spans="1:7" ht="15.75" customHeight="1" x14ac:dyDescent="0.35">
      <c r="A880" s="23"/>
      <c r="E880" s="23"/>
      <c r="F880" s="23"/>
      <c r="G880" s="23"/>
    </row>
    <row r="881" spans="1:7" ht="15.75" customHeight="1" x14ac:dyDescent="0.35">
      <c r="A881" s="23"/>
      <c r="E881" s="23"/>
      <c r="F881" s="23"/>
      <c r="G881" s="23"/>
    </row>
    <row r="882" spans="1:7" ht="15.75" customHeight="1" x14ac:dyDescent="0.35">
      <c r="A882" s="23"/>
      <c r="E882" s="23"/>
      <c r="F882" s="23"/>
      <c r="G882" s="23"/>
    </row>
    <row r="883" spans="1:7" ht="15.75" customHeight="1" x14ac:dyDescent="0.35">
      <c r="A883" s="23"/>
      <c r="E883" s="23"/>
      <c r="F883" s="23"/>
      <c r="G883" s="23"/>
    </row>
    <row r="884" spans="1:7" ht="15.75" customHeight="1" x14ac:dyDescent="0.35">
      <c r="A884" s="23"/>
      <c r="E884" s="23"/>
      <c r="F884" s="23"/>
      <c r="G884" s="23"/>
    </row>
    <row r="885" spans="1:7" ht="15.75" customHeight="1" x14ac:dyDescent="0.35">
      <c r="A885" s="23"/>
      <c r="E885" s="23"/>
      <c r="F885" s="23"/>
      <c r="G885" s="23"/>
    </row>
    <row r="886" spans="1:7" ht="15.75" customHeight="1" x14ac:dyDescent="0.35">
      <c r="A886" s="23"/>
      <c r="E886" s="23"/>
      <c r="F886" s="23"/>
      <c r="G886" s="23"/>
    </row>
    <row r="887" spans="1:7" ht="15.75" customHeight="1" x14ac:dyDescent="0.35">
      <c r="A887" s="23"/>
      <c r="E887" s="23"/>
      <c r="F887" s="23"/>
      <c r="G887" s="23"/>
    </row>
    <row r="888" spans="1:7" ht="15.75" customHeight="1" x14ac:dyDescent="0.35">
      <c r="A888" s="23"/>
      <c r="E888" s="23"/>
      <c r="F888" s="23"/>
      <c r="G888" s="23"/>
    </row>
    <row r="889" spans="1:7" ht="15.75" customHeight="1" x14ac:dyDescent="0.35">
      <c r="A889" s="23"/>
      <c r="E889" s="23"/>
      <c r="F889" s="23"/>
      <c r="G889" s="23"/>
    </row>
    <row r="890" spans="1:7" ht="15.75" customHeight="1" x14ac:dyDescent="0.35">
      <c r="A890" s="23"/>
      <c r="E890" s="23"/>
      <c r="F890" s="23"/>
      <c r="G890" s="23"/>
    </row>
    <row r="891" spans="1:7" ht="15.75" customHeight="1" x14ac:dyDescent="0.35">
      <c r="A891" s="23"/>
      <c r="E891" s="23"/>
      <c r="F891" s="23"/>
      <c r="G891" s="23"/>
    </row>
    <row r="892" spans="1:7" ht="15.75" customHeight="1" x14ac:dyDescent="0.35">
      <c r="A892" s="23"/>
      <c r="E892" s="23"/>
      <c r="F892" s="23"/>
      <c r="G892" s="23"/>
    </row>
    <row r="893" spans="1:7" ht="15.75" customHeight="1" x14ac:dyDescent="0.35">
      <c r="A893" s="23"/>
      <c r="E893" s="23"/>
      <c r="F893" s="23"/>
      <c r="G893" s="23"/>
    </row>
    <row r="894" spans="1:7" ht="15.75" customHeight="1" x14ac:dyDescent="0.35">
      <c r="A894" s="23"/>
      <c r="E894" s="23"/>
      <c r="F894" s="23"/>
      <c r="G894" s="23"/>
    </row>
    <row r="895" spans="1:7" ht="15.75" customHeight="1" x14ac:dyDescent="0.35">
      <c r="A895" s="23"/>
      <c r="E895" s="23"/>
      <c r="F895" s="23"/>
      <c r="G895" s="23"/>
    </row>
    <row r="896" spans="1:7" ht="15.75" customHeight="1" x14ac:dyDescent="0.35">
      <c r="A896" s="23"/>
      <c r="E896" s="23"/>
      <c r="F896" s="23"/>
      <c r="G896" s="23"/>
    </row>
    <row r="897" spans="1:7" ht="15.75" customHeight="1" x14ac:dyDescent="0.35">
      <c r="A897" s="23"/>
      <c r="E897" s="23"/>
      <c r="F897" s="23"/>
      <c r="G897" s="23"/>
    </row>
    <row r="898" spans="1:7" ht="15.75" customHeight="1" x14ac:dyDescent="0.35">
      <c r="A898" s="23"/>
      <c r="E898" s="23"/>
      <c r="F898" s="23"/>
      <c r="G898" s="23"/>
    </row>
    <row r="899" spans="1:7" ht="15.75" customHeight="1" x14ac:dyDescent="0.35">
      <c r="A899" s="23"/>
      <c r="E899" s="23"/>
      <c r="F899" s="23"/>
      <c r="G899" s="23"/>
    </row>
    <row r="900" spans="1:7" ht="15.75" customHeight="1" x14ac:dyDescent="0.35">
      <c r="A900" s="23"/>
      <c r="E900" s="23"/>
      <c r="F900" s="23"/>
      <c r="G900" s="23"/>
    </row>
    <row r="901" spans="1:7" ht="15.75" customHeight="1" x14ac:dyDescent="0.35">
      <c r="A901" s="23"/>
      <c r="E901" s="23"/>
      <c r="F901" s="23"/>
      <c r="G901" s="23"/>
    </row>
    <row r="902" spans="1:7" ht="15.75" customHeight="1" x14ac:dyDescent="0.35">
      <c r="A902" s="23"/>
      <c r="E902" s="23"/>
      <c r="F902" s="23"/>
      <c r="G902" s="23"/>
    </row>
    <row r="903" spans="1:7" ht="15.75" customHeight="1" x14ac:dyDescent="0.35">
      <c r="A903" s="23"/>
      <c r="E903" s="23"/>
      <c r="F903" s="23"/>
      <c r="G903" s="23"/>
    </row>
    <row r="904" spans="1:7" ht="15.75" customHeight="1" x14ac:dyDescent="0.35">
      <c r="A904" s="23"/>
      <c r="E904" s="23"/>
      <c r="F904" s="23"/>
      <c r="G904" s="23"/>
    </row>
    <row r="905" spans="1:7" ht="15.75" customHeight="1" x14ac:dyDescent="0.35">
      <c r="A905" s="23"/>
      <c r="E905" s="23"/>
      <c r="F905" s="23"/>
      <c r="G905" s="23"/>
    </row>
    <row r="906" spans="1:7" ht="15.75" customHeight="1" x14ac:dyDescent="0.35">
      <c r="A906" s="23"/>
      <c r="E906" s="23"/>
      <c r="F906" s="23"/>
      <c r="G906" s="23"/>
    </row>
    <row r="907" spans="1:7" ht="15.75" customHeight="1" x14ac:dyDescent="0.35">
      <c r="A907" s="23"/>
      <c r="E907" s="23"/>
      <c r="F907" s="23"/>
      <c r="G907" s="23"/>
    </row>
    <row r="908" spans="1:7" ht="15.75" customHeight="1" x14ac:dyDescent="0.35">
      <c r="A908" s="23"/>
      <c r="E908" s="23"/>
      <c r="F908" s="23"/>
      <c r="G908" s="23"/>
    </row>
    <row r="909" spans="1:7" ht="15.75" customHeight="1" x14ac:dyDescent="0.35">
      <c r="A909" s="23"/>
      <c r="E909" s="23"/>
      <c r="F909" s="23"/>
      <c r="G909" s="23"/>
    </row>
    <row r="910" spans="1:7" ht="15.75" customHeight="1" x14ac:dyDescent="0.35">
      <c r="A910" s="23"/>
      <c r="E910" s="23"/>
      <c r="F910" s="23"/>
      <c r="G910" s="23"/>
    </row>
    <row r="911" spans="1:7" ht="15.75" customHeight="1" x14ac:dyDescent="0.35">
      <c r="A911" s="23"/>
      <c r="E911" s="23"/>
      <c r="F911" s="23"/>
      <c r="G911" s="23"/>
    </row>
    <row r="912" spans="1:7" ht="15.75" customHeight="1" x14ac:dyDescent="0.35">
      <c r="A912" s="23"/>
      <c r="E912" s="23"/>
      <c r="F912" s="23"/>
      <c r="G912" s="23"/>
    </row>
    <row r="913" spans="1:7" ht="15.75" customHeight="1" x14ac:dyDescent="0.35">
      <c r="A913" s="23"/>
      <c r="E913" s="23"/>
      <c r="F913" s="23"/>
      <c r="G913" s="23"/>
    </row>
    <row r="914" spans="1:7" ht="15.75" customHeight="1" x14ac:dyDescent="0.35">
      <c r="A914" s="23"/>
      <c r="E914" s="23"/>
      <c r="F914" s="23"/>
      <c r="G914" s="23"/>
    </row>
    <row r="915" spans="1:7" ht="15.75" customHeight="1" x14ac:dyDescent="0.35">
      <c r="A915" s="23"/>
      <c r="E915" s="23"/>
      <c r="F915" s="23"/>
      <c r="G915" s="23"/>
    </row>
    <row r="916" spans="1:7" ht="15.75" customHeight="1" x14ac:dyDescent="0.35">
      <c r="A916" s="23"/>
      <c r="E916" s="23"/>
      <c r="F916" s="23"/>
      <c r="G916" s="23"/>
    </row>
    <row r="917" spans="1:7" ht="15.75" customHeight="1" x14ac:dyDescent="0.35">
      <c r="A917" s="23"/>
      <c r="E917" s="23"/>
      <c r="F917" s="23"/>
      <c r="G917" s="23"/>
    </row>
    <row r="918" spans="1:7" ht="15.75" customHeight="1" x14ac:dyDescent="0.35">
      <c r="A918" s="23"/>
      <c r="E918" s="23"/>
      <c r="F918" s="23"/>
      <c r="G918" s="23"/>
    </row>
    <row r="919" spans="1:7" ht="15.75" customHeight="1" x14ac:dyDescent="0.35">
      <c r="A919" s="23"/>
      <c r="E919" s="23"/>
      <c r="F919" s="23"/>
      <c r="G919" s="23"/>
    </row>
    <row r="920" spans="1:7" ht="15.75" customHeight="1" x14ac:dyDescent="0.35">
      <c r="A920" s="23"/>
      <c r="E920" s="23"/>
      <c r="F920" s="23"/>
      <c r="G920" s="23"/>
    </row>
    <row r="921" spans="1:7" ht="15.75" customHeight="1" x14ac:dyDescent="0.35">
      <c r="A921" s="23"/>
      <c r="E921" s="23"/>
      <c r="F921" s="23"/>
      <c r="G921" s="23"/>
    </row>
    <row r="922" spans="1:7" ht="15.75" customHeight="1" x14ac:dyDescent="0.35">
      <c r="A922" s="23"/>
      <c r="E922" s="23"/>
      <c r="F922" s="23"/>
      <c r="G922" s="23"/>
    </row>
    <row r="923" spans="1:7" ht="15.75" customHeight="1" x14ac:dyDescent="0.35">
      <c r="A923" s="23"/>
      <c r="E923" s="23"/>
      <c r="F923" s="23"/>
      <c r="G923" s="23"/>
    </row>
    <row r="924" spans="1:7" ht="15.75" customHeight="1" x14ac:dyDescent="0.35">
      <c r="A924" s="23"/>
      <c r="E924" s="23"/>
      <c r="F924" s="23"/>
      <c r="G924" s="23"/>
    </row>
    <row r="925" spans="1:7" ht="15.75" customHeight="1" x14ac:dyDescent="0.35">
      <c r="A925" s="23"/>
      <c r="E925" s="23"/>
      <c r="F925" s="23"/>
      <c r="G925" s="23"/>
    </row>
    <row r="926" spans="1:7" ht="15.75" customHeight="1" x14ac:dyDescent="0.35">
      <c r="A926" s="23"/>
      <c r="E926" s="23"/>
      <c r="F926" s="23"/>
      <c r="G926" s="23"/>
    </row>
    <row r="927" spans="1:7" ht="15.75" customHeight="1" x14ac:dyDescent="0.35">
      <c r="A927" s="23"/>
      <c r="E927" s="23"/>
      <c r="F927" s="23"/>
      <c r="G927" s="23"/>
    </row>
    <row r="928" spans="1:7" ht="15.75" customHeight="1" x14ac:dyDescent="0.35">
      <c r="A928" s="23"/>
      <c r="E928" s="23"/>
      <c r="F928" s="23"/>
      <c r="G928" s="23"/>
    </row>
    <row r="929" spans="1:7" ht="15.75" customHeight="1" x14ac:dyDescent="0.35">
      <c r="A929" s="23"/>
      <c r="E929" s="23"/>
      <c r="F929" s="23"/>
      <c r="G929" s="23"/>
    </row>
    <row r="930" spans="1:7" ht="15.75" customHeight="1" x14ac:dyDescent="0.35">
      <c r="A930" s="23"/>
      <c r="E930" s="23"/>
      <c r="F930" s="23"/>
      <c r="G930" s="23"/>
    </row>
    <row r="931" spans="1:7" ht="15.75" customHeight="1" x14ac:dyDescent="0.35">
      <c r="A931" s="23"/>
      <c r="E931" s="23"/>
      <c r="F931" s="23"/>
      <c r="G931" s="23"/>
    </row>
    <row r="932" spans="1:7" ht="15.75" customHeight="1" x14ac:dyDescent="0.35">
      <c r="A932" s="23"/>
      <c r="E932" s="23"/>
      <c r="F932" s="23"/>
      <c r="G932" s="23"/>
    </row>
    <row r="933" spans="1:7" ht="15.75" customHeight="1" x14ac:dyDescent="0.35">
      <c r="A933" s="23"/>
      <c r="E933" s="23"/>
      <c r="F933" s="23"/>
      <c r="G933" s="23"/>
    </row>
    <row r="934" spans="1:7" ht="15.75" customHeight="1" x14ac:dyDescent="0.35">
      <c r="A934" s="23"/>
      <c r="E934" s="23"/>
      <c r="F934" s="23"/>
      <c r="G934" s="23"/>
    </row>
    <row r="935" spans="1:7" ht="15.75" customHeight="1" x14ac:dyDescent="0.35">
      <c r="A935" s="23"/>
      <c r="E935" s="23"/>
      <c r="F935" s="23"/>
      <c r="G935" s="23"/>
    </row>
    <row r="936" spans="1:7" ht="15.75" customHeight="1" x14ac:dyDescent="0.35">
      <c r="A936" s="23"/>
      <c r="E936" s="23"/>
      <c r="F936" s="23"/>
      <c r="G936" s="23"/>
    </row>
    <row r="937" spans="1:7" ht="15.75" customHeight="1" x14ac:dyDescent="0.35">
      <c r="A937" s="23"/>
      <c r="E937" s="23"/>
      <c r="F937" s="23"/>
      <c r="G937" s="23"/>
    </row>
    <row r="938" spans="1:7" ht="15.75" customHeight="1" x14ac:dyDescent="0.35">
      <c r="A938" s="23"/>
      <c r="E938" s="23"/>
      <c r="F938" s="23"/>
      <c r="G938" s="23"/>
    </row>
    <row r="939" spans="1:7" ht="15.75" customHeight="1" x14ac:dyDescent="0.35">
      <c r="A939" s="23"/>
      <c r="E939" s="23"/>
      <c r="F939" s="23"/>
      <c r="G939" s="23"/>
    </row>
    <row r="940" spans="1:7" ht="15.75" customHeight="1" x14ac:dyDescent="0.35">
      <c r="A940" s="23"/>
      <c r="E940" s="23"/>
      <c r="F940" s="23"/>
      <c r="G940" s="23"/>
    </row>
    <row r="941" spans="1:7" ht="15.75" customHeight="1" x14ac:dyDescent="0.35">
      <c r="A941" s="23"/>
      <c r="E941" s="23"/>
      <c r="F941" s="23"/>
      <c r="G941" s="23"/>
    </row>
    <row r="942" spans="1:7" ht="15.75" customHeight="1" x14ac:dyDescent="0.35">
      <c r="A942" s="23"/>
      <c r="E942" s="23"/>
      <c r="F942" s="23"/>
      <c r="G942" s="23"/>
    </row>
    <row r="943" spans="1:7" ht="15.75" customHeight="1" x14ac:dyDescent="0.35">
      <c r="A943" s="23"/>
      <c r="E943" s="23"/>
      <c r="F943" s="23"/>
      <c r="G943" s="23"/>
    </row>
    <row r="944" spans="1:7" ht="15.75" customHeight="1" x14ac:dyDescent="0.35">
      <c r="A944" s="23"/>
      <c r="E944" s="23"/>
      <c r="F944" s="23"/>
      <c r="G944" s="23"/>
    </row>
    <row r="945" spans="1:7" ht="15.75" customHeight="1" x14ac:dyDescent="0.35">
      <c r="A945" s="23"/>
      <c r="E945" s="23"/>
      <c r="F945" s="23"/>
      <c r="G945" s="23"/>
    </row>
    <row r="946" spans="1:7" ht="15.75" customHeight="1" x14ac:dyDescent="0.35">
      <c r="A946" s="23"/>
      <c r="E946" s="23"/>
      <c r="F946" s="23"/>
      <c r="G946" s="23"/>
    </row>
    <row r="947" spans="1:7" ht="15.75" customHeight="1" x14ac:dyDescent="0.35">
      <c r="A947" s="23"/>
      <c r="E947" s="23"/>
      <c r="F947" s="23"/>
      <c r="G947" s="23"/>
    </row>
    <row r="948" spans="1:7" ht="15.75" customHeight="1" x14ac:dyDescent="0.35">
      <c r="A948" s="23"/>
      <c r="E948" s="23"/>
      <c r="F948" s="23"/>
      <c r="G948" s="23"/>
    </row>
    <row r="949" spans="1:7" ht="15.75" customHeight="1" x14ac:dyDescent="0.35">
      <c r="A949" s="23"/>
      <c r="E949" s="23"/>
      <c r="F949" s="23"/>
      <c r="G949" s="23"/>
    </row>
    <row r="950" spans="1:7" ht="15.75" customHeight="1" x14ac:dyDescent="0.35">
      <c r="A950" s="23"/>
      <c r="E950" s="23"/>
      <c r="F950" s="23"/>
      <c r="G950" s="23"/>
    </row>
    <row r="951" spans="1:7" ht="15.75" customHeight="1" x14ac:dyDescent="0.35">
      <c r="A951" s="23"/>
      <c r="E951" s="23"/>
      <c r="F951" s="23"/>
      <c r="G951" s="23"/>
    </row>
    <row r="952" spans="1:7" ht="15.75" customHeight="1" x14ac:dyDescent="0.35">
      <c r="A952" s="23"/>
      <c r="E952" s="23"/>
      <c r="F952" s="23"/>
      <c r="G952" s="23"/>
    </row>
    <row r="953" spans="1:7" ht="15.75" customHeight="1" x14ac:dyDescent="0.35">
      <c r="A953" s="23"/>
      <c r="E953" s="23"/>
      <c r="F953" s="23"/>
      <c r="G953" s="23"/>
    </row>
    <row r="954" spans="1:7" ht="15.75" customHeight="1" x14ac:dyDescent="0.35">
      <c r="A954" s="23"/>
      <c r="E954" s="23"/>
      <c r="F954" s="23"/>
      <c r="G954" s="23"/>
    </row>
    <row r="955" spans="1:7" ht="15.75" customHeight="1" x14ac:dyDescent="0.35">
      <c r="A955" s="23"/>
      <c r="E955" s="23"/>
      <c r="F955" s="23"/>
      <c r="G955" s="23"/>
    </row>
    <row r="956" spans="1:7" ht="15.75" customHeight="1" x14ac:dyDescent="0.35">
      <c r="A956" s="23"/>
      <c r="E956" s="23"/>
      <c r="F956" s="23"/>
      <c r="G956" s="23"/>
    </row>
    <row r="957" spans="1:7" ht="15.75" customHeight="1" x14ac:dyDescent="0.35">
      <c r="A957" s="23"/>
      <c r="E957" s="23"/>
      <c r="F957" s="23"/>
      <c r="G957" s="23"/>
    </row>
    <row r="958" spans="1:7" ht="15.75" customHeight="1" x14ac:dyDescent="0.35">
      <c r="A958" s="23"/>
      <c r="E958" s="23"/>
      <c r="F958" s="23"/>
      <c r="G958" s="23"/>
    </row>
    <row r="959" spans="1:7" ht="15.75" customHeight="1" x14ac:dyDescent="0.35">
      <c r="A959" s="23"/>
      <c r="E959" s="23"/>
      <c r="F959" s="23"/>
      <c r="G959" s="23"/>
    </row>
    <row r="960" spans="1:7" ht="15.75" customHeight="1" x14ac:dyDescent="0.35">
      <c r="A960" s="23"/>
      <c r="E960" s="23"/>
      <c r="F960" s="23"/>
      <c r="G960" s="23"/>
    </row>
    <row r="961" spans="1:7" ht="15.75" customHeight="1" x14ac:dyDescent="0.35">
      <c r="A961" s="23"/>
      <c r="E961" s="23"/>
      <c r="F961" s="23"/>
      <c r="G961" s="23"/>
    </row>
    <row r="962" spans="1:7" ht="15.75" customHeight="1" x14ac:dyDescent="0.35">
      <c r="A962" s="23"/>
      <c r="E962" s="23"/>
      <c r="F962" s="23"/>
      <c r="G962" s="23"/>
    </row>
    <row r="963" spans="1:7" ht="15.75" customHeight="1" x14ac:dyDescent="0.35">
      <c r="A963" s="23"/>
      <c r="E963" s="23"/>
      <c r="F963" s="23"/>
      <c r="G963" s="23"/>
    </row>
    <row r="964" spans="1:7" ht="15.75" customHeight="1" x14ac:dyDescent="0.35">
      <c r="A964" s="23"/>
      <c r="E964" s="23"/>
      <c r="F964" s="23"/>
      <c r="G964" s="23"/>
    </row>
    <row r="965" spans="1:7" ht="15.75" customHeight="1" x14ac:dyDescent="0.35">
      <c r="A965" s="23"/>
      <c r="E965" s="23"/>
      <c r="F965" s="23"/>
      <c r="G965" s="23"/>
    </row>
    <row r="966" spans="1:7" ht="15.75" customHeight="1" x14ac:dyDescent="0.35">
      <c r="A966" s="23"/>
      <c r="E966" s="23"/>
      <c r="F966" s="23"/>
      <c r="G966" s="23"/>
    </row>
    <row r="967" spans="1:7" ht="15.75" customHeight="1" x14ac:dyDescent="0.35">
      <c r="A967" s="23"/>
      <c r="E967" s="23"/>
      <c r="F967" s="23"/>
      <c r="G967" s="23"/>
    </row>
    <row r="968" spans="1:7" ht="15.75" customHeight="1" x14ac:dyDescent="0.35">
      <c r="A968" s="23"/>
      <c r="E968" s="23"/>
      <c r="F968" s="23"/>
      <c r="G968" s="23"/>
    </row>
    <row r="969" spans="1:7" ht="15.75" customHeight="1" x14ac:dyDescent="0.35">
      <c r="A969" s="23"/>
      <c r="E969" s="23"/>
      <c r="F969" s="23"/>
      <c r="G969" s="23"/>
    </row>
    <row r="970" spans="1:7" ht="15.75" customHeight="1" x14ac:dyDescent="0.35">
      <c r="A970" s="23"/>
      <c r="E970" s="23"/>
      <c r="F970" s="23"/>
      <c r="G970" s="23"/>
    </row>
    <row r="971" spans="1:7" ht="15.75" customHeight="1" x14ac:dyDescent="0.35">
      <c r="A971" s="23"/>
      <c r="E971" s="23"/>
      <c r="F971" s="23"/>
      <c r="G971" s="23"/>
    </row>
    <row r="972" spans="1:7" ht="15.75" customHeight="1" x14ac:dyDescent="0.35">
      <c r="A972" s="23"/>
      <c r="E972" s="23"/>
      <c r="F972" s="23"/>
      <c r="G972" s="23"/>
    </row>
    <row r="973" spans="1:7" ht="15.75" customHeight="1" x14ac:dyDescent="0.35">
      <c r="A973" s="23"/>
      <c r="E973" s="23"/>
      <c r="F973" s="23"/>
      <c r="G973" s="23"/>
    </row>
    <row r="974" spans="1:7" ht="15.75" customHeight="1" x14ac:dyDescent="0.35">
      <c r="A974" s="23"/>
      <c r="E974" s="23"/>
      <c r="F974" s="23"/>
      <c r="G974" s="23"/>
    </row>
    <row r="975" spans="1:7" ht="15.75" customHeight="1" x14ac:dyDescent="0.35">
      <c r="A975" s="23"/>
      <c r="E975" s="23"/>
      <c r="F975" s="23"/>
      <c r="G975" s="23"/>
    </row>
    <row r="976" spans="1:7" ht="15.75" customHeight="1" x14ac:dyDescent="0.35">
      <c r="A976" s="23"/>
      <c r="E976" s="23"/>
      <c r="F976" s="23"/>
      <c r="G976" s="23"/>
    </row>
    <row r="977" spans="1:7" ht="15.75" customHeight="1" x14ac:dyDescent="0.35">
      <c r="A977" s="23"/>
      <c r="E977" s="23"/>
      <c r="F977" s="23"/>
      <c r="G977" s="23"/>
    </row>
    <row r="978" spans="1:7" ht="15.75" customHeight="1" x14ac:dyDescent="0.35">
      <c r="A978" s="23"/>
      <c r="E978" s="23"/>
      <c r="F978" s="23"/>
      <c r="G978" s="23"/>
    </row>
    <row r="979" spans="1:7" ht="15.75" customHeight="1" x14ac:dyDescent="0.35">
      <c r="A979" s="23"/>
      <c r="E979" s="23"/>
      <c r="F979" s="23"/>
      <c r="G979" s="23"/>
    </row>
    <row r="980" spans="1:7" ht="15.75" customHeight="1" x14ac:dyDescent="0.35">
      <c r="A980" s="23"/>
      <c r="E980" s="23"/>
      <c r="F980" s="23"/>
      <c r="G980" s="23"/>
    </row>
    <row r="981" spans="1:7" ht="15.75" customHeight="1" x14ac:dyDescent="0.35">
      <c r="A981" s="23"/>
      <c r="E981" s="23"/>
      <c r="F981" s="23"/>
      <c r="G981" s="23"/>
    </row>
    <row r="982" spans="1:7" ht="15.75" customHeight="1" x14ac:dyDescent="0.35">
      <c r="A982" s="23"/>
      <c r="E982" s="23"/>
      <c r="F982" s="23"/>
      <c r="G982" s="23"/>
    </row>
    <row r="983" spans="1:7" ht="15.75" customHeight="1" x14ac:dyDescent="0.35">
      <c r="A983" s="23"/>
      <c r="E983" s="23"/>
      <c r="F983" s="23"/>
      <c r="G983" s="23"/>
    </row>
    <row r="984" spans="1:7" ht="15.75" customHeight="1" x14ac:dyDescent="0.35">
      <c r="A984" s="23"/>
      <c r="E984" s="23"/>
      <c r="F984" s="23"/>
      <c r="G984" s="23"/>
    </row>
    <row r="985" spans="1:7" ht="15.75" customHeight="1" x14ac:dyDescent="0.35">
      <c r="A985" s="23"/>
      <c r="E985" s="23"/>
      <c r="F985" s="23"/>
      <c r="G985" s="23"/>
    </row>
    <row r="986" spans="1:7" ht="15.75" customHeight="1" x14ac:dyDescent="0.35">
      <c r="A986" s="23"/>
      <c r="E986" s="23"/>
      <c r="F986" s="23"/>
      <c r="G986" s="23"/>
    </row>
    <row r="987" spans="1:7" ht="15.75" customHeight="1" x14ac:dyDescent="0.35">
      <c r="A987" s="23"/>
      <c r="E987" s="23"/>
      <c r="F987" s="23"/>
      <c r="G987" s="23"/>
    </row>
    <row r="988" spans="1:7" ht="15.75" customHeight="1" x14ac:dyDescent="0.35">
      <c r="A988" s="23"/>
      <c r="E988" s="23"/>
      <c r="F988" s="23"/>
      <c r="G988" s="23"/>
    </row>
    <row r="989" spans="1:7" ht="15.75" customHeight="1" x14ac:dyDescent="0.35">
      <c r="A989" s="23"/>
      <c r="E989" s="23"/>
      <c r="F989" s="23"/>
      <c r="G989" s="23"/>
    </row>
    <row r="990" spans="1:7" ht="15.75" customHeight="1" x14ac:dyDescent="0.35">
      <c r="A990" s="23"/>
      <c r="E990" s="23"/>
      <c r="F990" s="23"/>
      <c r="G990" s="23"/>
    </row>
    <row r="991" spans="1:7" ht="15.75" customHeight="1" x14ac:dyDescent="0.35">
      <c r="A991" s="23"/>
      <c r="E991" s="23"/>
      <c r="F991" s="23"/>
      <c r="G991" s="23"/>
    </row>
    <row r="992" spans="1:7" ht="15.75" customHeight="1" x14ac:dyDescent="0.35">
      <c r="A992" s="23"/>
      <c r="E992" s="23"/>
      <c r="F992" s="23"/>
      <c r="G992" s="23"/>
    </row>
    <row r="993" spans="1:7" ht="15.75" customHeight="1" x14ac:dyDescent="0.35">
      <c r="A993" s="23"/>
      <c r="E993" s="23"/>
      <c r="F993" s="23"/>
      <c r="G993" s="23"/>
    </row>
    <row r="994" spans="1:7" ht="15.75" customHeight="1" x14ac:dyDescent="0.35">
      <c r="A994" s="23"/>
      <c r="E994" s="23"/>
      <c r="F994" s="23"/>
      <c r="G994" s="23"/>
    </row>
    <row r="995" spans="1:7" ht="15.75" customHeight="1" x14ac:dyDescent="0.35">
      <c r="A995" s="23"/>
      <c r="E995" s="23"/>
      <c r="F995" s="23"/>
      <c r="G995" s="23"/>
    </row>
    <row r="996" spans="1:7" ht="15.75" customHeight="1" x14ac:dyDescent="0.35">
      <c r="A996" s="23"/>
      <c r="E996" s="23"/>
      <c r="F996" s="23"/>
      <c r="G996" s="23"/>
    </row>
    <row r="997" spans="1:7" ht="15.75" customHeight="1" x14ac:dyDescent="0.35">
      <c r="A997" s="23"/>
      <c r="E997" s="23"/>
      <c r="F997" s="23"/>
      <c r="G997" s="23"/>
    </row>
    <row r="998" spans="1:7" ht="15.75" customHeight="1" x14ac:dyDescent="0.35">
      <c r="A998" s="23"/>
      <c r="E998" s="23"/>
      <c r="F998" s="23"/>
      <c r="G998" s="23"/>
    </row>
    <row r="999" spans="1:7" ht="15.75" customHeight="1" x14ac:dyDescent="0.35">
      <c r="A999" s="23"/>
      <c r="E999" s="23"/>
      <c r="F999" s="23"/>
      <c r="G999" s="23"/>
    </row>
    <row r="1000" spans="1:7" ht="15.75" customHeight="1" x14ac:dyDescent="0.35">
      <c r="A1000" s="23"/>
      <c r="E1000" s="23"/>
      <c r="F1000" s="23"/>
      <c r="G1000" s="23"/>
    </row>
    <row r="1001" spans="1:7" ht="15.75" customHeight="1" x14ac:dyDescent="0.35">
      <c r="A1001" s="23"/>
      <c r="E1001" s="23"/>
      <c r="F1001" s="23"/>
      <c r="G1001" s="23"/>
    </row>
    <row r="1002" spans="1:7" ht="15.75" customHeight="1" x14ac:dyDescent="0.35">
      <c r="A1002" s="23"/>
      <c r="E1002" s="23"/>
      <c r="F1002" s="23"/>
      <c r="G1002" s="23"/>
    </row>
    <row r="1003" spans="1:7" ht="15.75" customHeight="1" x14ac:dyDescent="0.35">
      <c r="A1003" s="23"/>
      <c r="E1003" s="23"/>
      <c r="F1003" s="23"/>
      <c r="G1003" s="23"/>
    </row>
    <row r="1004" spans="1:7" ht="15.75" customHeight="1" x14ac:dyDescent="0.35">
      <c r="A1004" s="23"/>
      <c r="E1004" s="23"/>
      <c r="F1004" s="23"/>
      <c r="G1004" s="23"/>
    </row>
    <row r="1005" spans="1:7" ht="15.75" customHeight="1" x14ac:dyDescent="0.35">
      <c r="A1005" s="23"/>
      <c r="E1005" s="23"/>
      <c r="F1005" s="23"/>
      <c r="G1005" s="23"/>
    </row>
    <row r="1006" spans="1:7" ht="15.75" customHeight="1" x14ac:dyDescent="0.35">
      <c r="A1006" s="23"/>
      <c r="E1006" s="23"/>
      <c r="F1006" s="23"/>
      <c r="G1006" s="23"/>
    </row>
  </sheetData>
  <sheetProtection algorithmName="SHA-512" hashValue="LVJhc5vny/w7OM8BZqjMu9R67Rt2i+7oLvQC5gdRevyy4wGgDP5HCzuWPpkvJk/A+ntn9TLtCPtcKgc8V8PJJw==" saltValue="XFPLuCozu4UkYLpLXh7CCQ==" spinCount="100000" sheet="1" objects="1" scenarios="1"/>
  <mergeCells count="17">
    <mergeCell ref="A27:A30"/>
    <mergeCell ref="B27:B30"/>
    <mergeCell ref="C27:C30"/>
    <mergeCell ref="C23:C24"/>
    <mergeCell ref="B23:B24"/>
    <mergeCell ref="A23:A24"/>
    <mergeCell ref="B25:B26"/>
    <mergeCell ref="A25:A26"/>
    <mergeCell ref="C25:C26"/>
    <mergeCell ref="E13:E14"/>
    <mergeCell ref="F13:F14"/>
    <mergeCell ref="I13:I14"/>
    <mergeCell ref="A3:A5"/>
    <mergeCell ref="B3:B5"/>
    <mergeCell ref="A13:A14"/>
    <mergeCell ref="C13:C14"/>
    <mergeCell ref="D13:D14"/>
  </mergeCells>
  <dataValidations count="1">
    <dataValidation type="list" allowBlank="1" showInputMessage="1" showErrorMessage="1" sqref="E3:E20" xr:uid="{031BBD5F-6FCB-4469-987A-48455EF08166}">
      <formula1>$J$3:$J$4</formula1>
    </dataValidation>
  </dataValidations>
  <hyperlinks>
    <hyperlink ref="B8" r:id="rId1" xr:uid="{00000000-0004-0000-0100-000000000000}"/>
    <hyperlink ref="B17" r:id="rId2" xr:uid="{00000000-0004-0000-0100-000001000000}"/>
    <hyperlink ref="D24" r:id="rId3" xr:uid="{48AEFF60-0BFC-4B10-903B-3928E9151909}"/>
    <hyperlink ref="D26" r:id="rId4" display="https://www.suus.com/oplata-drogowa" xr:uid="{D7105E10-105F-4FC8-9381-ED989B27140F}"/>
  </hyperlinks>
  <pageMargins left="0.7" right="0.7" top="0.75" bottom="0.75" header="0" footer="0"/>
  <pageSetup paperSize="9" orientation="portrait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B2:AA1000"/>
  <sheetViews>
    <sheetView workbookViewId="0"/>
  </sheetViews>
  <sheetFormatPr defaultColWidth="14.453125" defaultRowHeight="15" customHeight="1" x14ac:dyDescent="0.35"/>
  <cols>
    <col min="1" max="27" width="8.7265625" customWidth="1"/>
  </cols>
  <sheetData>
    <row r="2" spans="2:27" ht="31.5" x14ac:dyDescent="0.35">
      <c r="B2" s="4" t="s">
        <v>0</v>
      </c>
      <c r="C2" s="4">
        <v>100</v>
      </c>
      <c r="D2" s="4">
        <v>150</v>
      </c>
      <c r="E2" s="4">
        <v>200</v>
      </c>
      <c r="F2" s="4">
        <v>250</v>
      </c>
      <c r="G2" s="4">
        <v>300</v>
      </c>
      <c r="H2" s="4">
        <v>350</v>
      </c>
      <c r="I2" s="4">
        <v>400</v>
      </c>
      <c r="J2" s="4">
        <v>450</v>
      </c>
      <c r="K2" s="4">
        <v>500</v>
      </c>
      <c r="L2" s="4">
        <v>600</v>
      </c>
      <c r="M2" s="4">
        <v>700</v>
      </c>
      <c r="N2" s="4">
        <v>800</v>
      </c>
      <c r="O2" s="4">
        <v>900</v>
      </c>
      <c r="P2" s="4">
        <v>1000</v>
      </c>
      <c r="Q2" s="4">
        <v>1250</v>
      </c>
      <c r="R2" s="4">
        <v>1500</v>
      </c>
      <c r="S2" s="4">
        <v>1750</v>
      </c>
      <c r="T2" s="4">
        <v>2000</v>
      </c>
      <c r="U2" s="4">
        <v>2250</v>
      </c>
      <c r="V2" s="4">
        <v>2500</v>
      </c>
      <c r="W2" s="4">
        <v>3000</v>
      </c>
      <c r="X2" s="4">
        <v>3500</v>
      </c>
      <c r="Y2" s="4">
        <v>4000</v>
      </c>
      <c r="Z2" s="4">
        <v>4500</v>
      </c>
      <c r="AA2" s="4">
        <v>5000</v>
      </c>
    </row>
    <row r="3" spans="2:27" ht="14.5" x14ac:dyDescent="0.35">
      <c r="B3" s="5">
        <v>50</v>
      </c>
      <c r="C3" s="5">
        <v>59.73</v>
      </c>
      <c r="D3" s="5">
        <v>70.75</v>
      </c>
      <c r="E3" s="5">
        <v>79.66</v>
      </c>
      <c r="F3" s="5">
        <v>97.65</v>
      </c>
      <c r="G3" s="5">
        <v>102.08</v>
      </c>
      <c r="H3" s="5">
        <v>108.06</v>
      </c>
      <c r="I3" s="5">
        <v>114.67</v>
      </c>
      <c r="J3" s="5">
        <v>118.49</v>
      </c>
      <c r="K3" s="5">
        <v>122.31</v>
      </c>
      <c r="L3" s="5">
        <v>133.78</v>
      </c>
      <c r="M3" s="5">
        <v>152.27000000000001</v>
      </c>
      <c r="N3" s="5">
        <v>169.19</v>
      </c>
      <c r="O3" s="5">
        <v>183.97</v>
      </c>
      <c r="P3" s="5">
        <v>193.65</v>
      </c>
      <c r="Q3" s="5">
        <v>224.41</v>
      </c>
      <c r="R3" s="5">
        <v>256.01</v>
      </c>
      <c r="S3" s="5">
        <v>300.02999999999997</v>
      </c>
      <c r="T3" s="5">
        <v>344.51</v>
      </c>
      <c r="U3" s="5">
        <v>363.28</v>
      </c>
      <c r="V3" s="5">
        <v>396.95</v>
      </c>
      <c r="W3" s="5">
        <v>479.08</v>
      </c>
      <c r="X3" s="5">
        <v>545.41999999999996</v>
      </c>
      <c r="Y3" s="5">
        <v>626.45000000000005</v>
      </c>
      <c r="Z3" s="5">
        <v>719.52</v>
      </c>
      <c r="AA3" s="5">
        <v>826.42</v>
      </c>
    </row>
    <row r="4" spans="2:27" ht="14.5" x14ac:dyDescent="0.35">
      <c r="B4" s="6">
        <v>100</v>
      </c>
      <c r="C4" s="6">
        <v>64.23</v>
      </c>
      <c r="D4" s="6">
        <v>76.08</v>
      </c>
      <c r="E4" s="6">
        <v>85.66</v>
      </c>
      <c r="F4" s="6">
        <v>105</v>
      </c>
      <c r="G4" s="6">
        <v>109.77</v>
      </c>
      <c r="H4" s="6">
        <v>116.19</v>
      </c>
      <c r="I4" s="6">
        <v>124.65</v>
      </c>
      <c r="J4" s="6">
        <v>128.79</v>
      </c>
      <c r="K4" s="6">
        <v>132.94</v>
      </c>
      <c r="L4" s="6">
        <v>145.41999999999999</v>
      </c>
      <c r="M4" s="6">
        <v>165.51</v>
      </c>
      <c r="N4" s="6">
        <v>183.9</v>
      </c>
      <c r="O4" s="6">
        <v>199.97</v>
      </c>
      <c r="P4" s="6">
        <v>210.49</v>
      </c>
      <c r="Q4" s="6">
        <v>255.01</v>
      </c>
      <c r="R4" s="6">
        <v>290.92</v>
      </c>
      <c r="S4" s="6">
        <v>340.94</v>
      </c>
      <c r="T4" s="6">
        <v>391.49</v>
      </c>
      <c r="U4" s="6">
        <v>412.82</v>
      </c>
      <c r="V4" s="6">
        <v>451.08</v>
      </c>
      <c r="W4" s="6">
        <v>520.74</v>
      </c>
      <c r="X4" s="6">
        <v>592.85</v>
      </c>
      <c r="Y4" s="6">
        <v>680.93</v>
      </c>
      <c r="Z4" s="6">
        <v>782.1</v>
      </c>
      <c r="AA4" s="6">
        <v>898.3</v>
      </c>
    </row>
    <row r="5" spans="2:27" ht="14.5" x14ac:dyDescent="0.35">
      <c r="B5" s="5">
        <v>150</v>
      </c>
      <c r="C5" s="5">
        <v>66.91</v>
      </c>
      <c r="D5" s="5">
        <v>79.25</v>
      </c>
      <c r="E5" s="5">
        <v>89.23</v>
      </c>
      <c r="F5" s="5">
        <v>109.37</v>
      </c>
      <c r="G5" s="5">
        <v>114.34</v>
      </c>
      <c r="H5" s="5">
        <v>121.03</v>
      </c>
      <c r="I5" s="5">
        <v>129.84</v>
      </c>
      <c r="J5" s="5">
        <v>134.16</v>
      </c>
      <c r="K5" s="5">
        <v>138.47999999999999</v>
      </c>
      <c r="L5" s="5">
        <v>151.47</v>
      </c>
      <c r="M5" s="5">
        <v>172.41</v>
      </c>
      <c r="N5" s="5">
        <v>191.56</v>
      </c>
      <c r="O5" s="5">
        <v>208.3</v>
      </c>
      <c r="P5" s="5">
        <v>219.26</v>
      </c>
      <c r="Q5" s="5">
        <v>265.63</v>
      </c>
      <c r="R5" s="5">
        <v>303.04000000000002</v>
      </c>
      <c r="S5" s="5">
        <v>355.15</v>
      </c>
      <c r="T5" s="5">
        <v>407.8</v>
      </c>
      <c r="U5" s="5">
        <v>430.02</v>
      </c>
      <c r="V5" s="5">
        <v>469.88</v>
      </c>
      <c r="W5" s="5">
        <v>542.44000000000005</v>
      </c>
      <c r="X5" s="5">
        <v>617.54999999999995</v>
      </c>
      <c r="Y5" s="5">
        <v>709.3</v>
      </c>
      <c r="Z5" s="5">
        <v>814.68</v>
      </c>
      <c r="AA5" s="5">
        <v>935.72</v>
      </c>
    </row>
    <row r="6" spans="2:27" ht="14.5" x14ac:dyDescent="0.35">
      <c r="B6" s="6">
        <v>200</v>
      </c>
      <c r="C6" s="6">
        <v>68.27</v>
      </c>
      <c r="D6" s="6">
        <v>80.86</v>
      </c>
      <c r="E6" s="6">
        <v>91.05</v>
      </c>
      <c r="F6" s="6">
        <v>111.61</v>
      </c>
      <c r="G6" s="6">
        <v>116.67</v>
      </c>
      <c r="H6" s="6">
        <v>123.5</v>
      </c>
      <c r="I6" s="6">
        <v>132.49</v>
      </c>
      <c r="J6" s="6">
        <v>136.9</v>
      </c>
      <c r="K6" s="6">
        <v>141.31</v>
      </c>
      <c r="L6" s="6">
        <v>154.57</v>
      </c>
      <c r="M6" s="6">
        <v>175.93</v>
      </c>
      <c r="N6" s="6">
        <v>195.47</v>
      </c>
      <c r="O6" s="6">
        <v>212.55</v>
      </c>
      <c r="P6" s="6">
        <v>223.73</v>
      </c>
      <c r="Q6" s="6">
        <v>271.05</v>
      </c>
      <c r="R6" s="6">
        <v>306.10000000000002</v>
      </c>
      <c r="S6" s="6">
        <v>358.74</v>
      </c>
      <c r="T6" s="6">
        <v>411.92</v>
      </c>
      <c r="U6" s="6">
        <v>434.37</v>
      </c>
      <c r="V6" s="6">
        <v>474.63</v>
      </c>
      <c r="W6" s="6">
        <v>547.91999999999996</v>
      </c>
      <c r="X6" s="6">
        <v>623.79</v>
      </c>
      <c r="Y6" s="6">
        <v>716.46</v>
      </c>
      <c r="Z6" s="6">
        <v>822.9</v>
      </c>
      <c r="AA6" s="6">
        <v>945.15</v>
      </c>
    </row>
    <row r="7" spans="2:27" ht="14.5" x14ac:dyDescent="0.35">
      <c r="B7" s="5">
        <v>250</v>
      </c>
      <c r="C7" s="5">
        <v>69.819999999999993</v>
      </c>
      <c r="D7" s="5">
        <v>83.12</v>
      </c>
      <c r="E7" s="5">
        <v>93.96</v>
      </c>
      <c r="F7" s="5">
        <v>115.13</v>
      </c>
      <c r="G7" s="5">
        <v>120.34</v>
      </c>
      <c r="H7" s="5">
        <v>127.45</v>
      </c>
      <c r="I7" s="5">
        <v>136.81</v>
      </c>
      <c r="J7" s="5">
        <v>141.53</v>
      </c>
      <c r="K7" s="5">
        <v>146.24</v>
      </c>
      <c r="L7" s="5">
        <v>160.49</v>
      </c>
      <c r="M7" s="5">
        <v>182.84</v>
      </c>
      <c r="N7" s="5">
        <v>203.37</v>
      </c>
      <c r="O7" s="5">
        <v>221.43</v>
      </c>
      <c r="P7" s="5">
        <v>233.6</v>
      </c>
      <c r="Q7" s="5">
        <v>276.58</v>
      </c>
      <c r="R7" s="5">
        <v>312.35000000000002</v>
      </c>
      <c r="S7" s="5">
        <v>366.06</v>
      </c>
      <c r="T7" s="5">
        <v>420.33</v>
      </c>
      <c r="U7" s="5">
        <v>443.23</v>
      </c>
      <c r="V7" s="5">
        <v>484.31</v>
      </c>
      <c r="W7" s="5">
        <v>559.1</v>
      </c>
      <c r="X7" s="5">
        <v>636.52</v>
      </c>
      <c r="Y7" s="5">
        <v>731.09</v>
      </c>
      <c r="Z7" s="5">
        <v>839.71</v>
      </c>
      <c r="AA7" s="5">
        <v>964.47</v>
      </c>
    </row>
    <row r="8" spans="2:27" ht="14.5" x14ac:dyDescent="0.35">
      <c r="B8" s="6">
        <v>300</v>
      </c>
      <c r="C8" s="6">
        <v>71.14</v>
      </c>
      <c r="D8" s="6">
        <v>85.03</v>
      </c>
      <c r="E8" s="6">
        <v>96.43</v>
      </c>
      <c r="F8" s="6">
        <v>118.12</v>
      </c>
      <c r="G8" s="6">
        <v>123.45</v>
      </c>
      <c r="H8" s="6">
        <v>130.80000000000001</v>
      </c>
      <c r="I8" s="6">
        <v>140.47999999999999</v>
      </c>
      <c r="J8" s="6">
        <v>145.44999999999999</v>
      </c>
      <c r="K8" s="6">
        <v>150.43</v>
      </c>
      <c r="L8" s="6">
        <v>165.51</v>
      </c>
      <c r="M8" s="6">
        <v>188.7</v>
      </c>
      <c r="N8" s="6">
        <v>210.06</v>
      </c>
      <c r="O8" s="6">
        <v>228.97</v>
      </c>
      <c r="P8" s="6">
        <v>241.98</v>
      </c>
      <c r="Q8" s="6">
        <v>282.23</v>
      </c>
      <c r="R8" s="6">
        <v>318.72000000000003</v>
      </c>
      <c r="S8" s="6">
        <v>373.53</v>
      </c>
      <c r="T8" s="6">
        <v>428.91</v>
      </c>
      <c r="U8" s="6">
        <v>452.28</v>
      </c>
      <c r="V8" s="6">
        <v>494.2</v>
      </c>
      <c r="W8" s="6">
        <v>570.51</v>
      </c>
      <c r="X8" s="6">
        <v>649.51</v>
      </c>
      <c r="Y8" s="6">
        <v>746.01</v>
      </c>
      <c r="Z8" s="6">
        <v>856.85</v>
      </c>
      <c r="AA8" s="6">
        <v>984.16</v>
      </c>
    </row>
    <row r="9" spans="2:27" ht="14.5" x14ac:dyDescent="0.35">
      <c r="B9" s="5">
        <v>350</v>
      </c>
      <c r="C9" s="5">
        <v>73.48</v>
      </c>
      <c r="D9" s="5">
        <v>88.45</v>
      </c>
      <c r="E9" s="5">
        <v>100.84</v>
      </c>
      <c r="F9" s="5">
        <v>123.45</v>
      </c>
      <c r="G9" s="5">
        <v>129</v>
      </c>
      <c r="H9" s="5">
        <v>136.77000000000001</v>
      </c>
      <c r="I9" s="5">
        <v>147.02000000000001</v>
      </c>
      <c r="J9" s="5">
        <v>152.46</v>
      </c>
      <c r="K9" s="5">
        <v>157.9</v>
      </c>
      <c r="L9" s="5">
        <v>174.47</v>
      </c>
      <c r="M9" s="5">
        <v>199.15</v>
      </c>
      <c r="N9" s="5">
        <v>222.01</v>
      </c>
      <c r="O9" s="5">
        <v>242.41</v>
      </c>
      <c r="P9" s="5">
        <v>256.91000000000003</v>
      </c>
      <c r="Q9" s="5">
        <v>290.95999999999998</v>
      </c>
      <c r="R9" s="5">
        <v>328.58</v>
      </c>
      <c r="S9" s="5">
        <v>385.08</v>
      </c>
      <c r="T9" s="5">
        <v>442.17</v>
      </c>
      <c r="U9" s="5">
        <v>484.92</v>
      </c>
      <c r="V9" s="5">
        <v>529.76</v>
      </c>
      <c r="W9" s="5">
        <v>612.33000000000004</v>
      </c>
      <c r="X9" s="5">
        <v>696.81</v>
      </c>
      <c r="Y9" s="5">
        <v>800.06</v>
      </c>
      <c r="Z9" s="5">
        <v>918.61</v>
      </c>
      <c r="AA9" s="5">
        <v>1054.73</v>
      </c>
    </row>
    <row r="10" spans="2:27" ht="14.5" x14ac:dyDescent="0.35">
      <c r="B10" s="6">
        <v>400</v>
      </c>
      <c r="C10" s="6">
        <v>77.05</v>
      </c>
      <c r="D10" s="6">
        <v>93.64</v>
      </c>
      <c r="E10" s="6">
        <v>107.55</v>
      </c>
      <c r="F10" s="6">
        <v>131.56</v>
      </c>
      <c r="G10" s="6">
        <v>137.43</v>
      </c>
      <c r="H10" s="6">
        <v>145.85</v>
      </c>
      <c r="I10" s="6">
        <v>156.97</v>
      </c>
      <c r="J10" s="6">
        <v>163.11000000000001</v>
      </c>
      <c r="K10" s="6">
        <v>169.25</v>
      </c>
      <c r="L10" s="6">
        <v>188.1</v>
      </c>
      <c r="M10" s="6">
        <v>215.05</v>
      </c>
      <c r="N10" s="6">
        <v>240.18</v>
      </c>
      <c r="O10" s="6">
        <v>262.83999999999997</v>
      </c>
      <c r="P10" s="6">
        <v>279.62</v>
      </c>
      <c r="Q10" s="6">
        <v>319.33999999999997</v>
      </c>
      <c r="R10" s="6">
        <v>362.64</v>
      </c>
      <c r="S10" s="6">
        <v>424.81</v>
      </c>
      <c r="T10" s="6">
        <v>487.58</v>
      </c>
      <c r="U10" s="6">
        <v>534.54999999999995</v>
      </c>
      <c r="V10" s="6">
        <v>583.82000000000005</v>
      </c>
      <c r="W10" s="6">
        <v>675.91</v>
      </c>
      <c r="X10" s="6">
        <v>768.71</v>
      </c>
      <c r="Y10" s="6">
        <v>882.23</v>
      </c>
      <c r="Z10" s="6">
        <v>1012.51</v>
      </c>
      <c r="AA10" s="6">
        <v>1162.03</v>
      </c>
    </row>
    <row r="11" spans="2:27" ht="14.5" x14ac:dyDescent="0.35">
      <c r="B11" s="5">
        <v>450</v>
      </c>
      <c r="C11" s="5">
        <v>80.25</v>
      </c>
      <c r="D11" s="5">
        <v>98.28</v>
      </c>
      <c r="E11" s="5">
        <v>113.55</v>
      </c>
      <c r="F11" s="5">
        <v>138.82</v>
      </c>
      <c r="G11" s="5">
        <v>144.97999999999999</v>
      </c>
      <c r="H11" s="5">
        <v>153.97999999999999</v>
      </c>
      <c r="I11" s="5">
        <v>165.87</v>
      </c>
      <c r="J11" s="5">
        <v>172.64</v>
      </c>
      <c r="K11" s="5">
        <v>179.41</v>
      </c>
      <c r="L11" s="5">
        <v>200.29</v>
      </c>
      <c r="M11" s="5">
        <v>229.27</v>
      </c>
      <c r="N11" s="5">
        <v>256.43</v>
      </c>
      <c r="O11" s="5">
        <v>281.13</v>
      </c>
      <c r="P11" s="5">
        <v>299.94</v>
      </c>
      <c r="Q11" s="5">
        <v>344.74</v>
      </c>
      <c r="R11" s="5">
        <v>393.12</v>
      </c>
      <c r="S11" s="5">
        <v>460.37</v>
      </c>
      <c r="T11" s="5">
        <v>528.22</v>
      </c>
      <c r="U11" s="5">
        <v>578.96</v>
      </c>
      <c r="V11" s="5">
        <v>632.20000000000005</v>
      </c>
      <c r="W11" s="5">
        <v>732.8</v>
      </c>
      <c r="X11" s="5">
        <v>833.05</v>
      </c>
      <c r="Y11" s="5">
        <v>955.77</v>
      </c>
      <c r="Z11" s="5">
        <v>1096.57</v>
      </c>
      <c r="AA11" s="5">
        <v>1258.1099999999999</v>
      </c>
    </row>
    <row r="12" spans="2:27" ht="14.5" x14ac:dyDescent="0.35">
      <c r="B12" s="6">
        <v>500</v>
      </c>
      <c r="C12" s="6">
        <v>80.44</v>
      </c>
      <c r="D12" s="6">
        <v>98.56</v>
      </c>
      <c r="E12" s="6">
        <v>113.9</v>
      </c>
      <c r="F12" s="6">
        <v>139.25</v>
      </c>
      <c r="G12" s="6">
        <v>145.41999999999999</v>
      </c>
      <c r="H12" s="6">
        <v>154.46</v>
      </c>
      <c r="I12" s="6">
        <v>166.4</v>
      </c>
      <c r="J12" s="6">
        <v>173.21</v>
      </c>
      <c r="K12" s="6">
        <v>180.01</v>
      </c>
      <c r="L12" s="6">
        <v>201.01</v>
      </c>
      <c r="M12" s="6">
        <v>230.11</v>
      </c>
      <c r="N12" s="6">
        <v>257.39</v>
      </c>
      <c r="O12" s="6">
        <v>282.22000000000003</v>
      </c>
      <c r="P12" s="6">
        <v>301.14</v>
      </c>
      <c r="Q12" s="6">
        <v>346.24</v>
      </c>
      <c r="R12" s="6">
        <v>394.92</v>
      </c>
      <c r="S12" s="6">
        <v>462.48</v>
      </c>
      <c r="T12" s="6">
        <v>530.63</v>
      </c>
      <c r="U12" s="6">
        <v>581.6</v>
      </c>
      <c r="V12" s="6">
        <v>635.07000000000005</v>
      </c>
      <c r="W12" s="6">
        <v>736.17</v>
      </c>
      <c r="X12" s="6">
        <v>836.87</v>
      </c>
      <c r="Y12" s="6">
        <v>960.13</v>
      </c>
      <c r="Z12" s="6">
        <v>1101.54</v>
      </c>
      <c r="AA12" s="6">
        <v>1263.78</v>
      </c>
    </row>
    <row r="13" spans="2:27" ht="14.5" x14ac:dyDescent="0.35">
      <c r="B13" s="5">
        <v>550</v>
      </c>
      <c r="C13" s="5">
        <v>80.62</v>
      </c>
      <c r="D13" s="5">
        <v>98.83</v>
      </c>
      <c r="E13" s="5">
        <v>114.26</v>
      </c>
      <c r="F13" s="5">
        <v>139.68</v>
      </c>
      <c r="G13" s="5">
        <v>145.87</v>
      </c>
      <c r="H13" s="5">
        <v>154.94</v>
      </c>
      <c r="I13" s="5">
        <v>166.93</v>
      </c>
      <c r="J13" s="5">
        <v>173.77</v>
      </c>
      <c r="K13" s="5">
        <v>180.61</v>
      </c>
      <c r="L13" s="5">
        <v>201.73</v>
      </c>
      <c r="M13" s="5">
        <v>230.96</v>
      </c>
      <c r="N13" s="5">
        <v>258.36</v>
      </c>
      <c r="O13" s="5">
        <v>283.3</v>
      </c>
      <c r="P13" s="5">
        <v>302.35000000000002</v>
      </c>
      <c r="Q13" s="5">
        <v>347.75</v>
      </c>
      <c r="R13" s="5">
        <v>396.73</v>
      </c>
      <c r="S13" s="5">
        <v>464.59</v>
      </c>
      <c r="T13" s="5">
        <v>533.04</v>
      </c>
      <c r="U13" s="5">
        <v>584.23</v>
      </c>
      <c r="V13" s="5">
        <v>637.94000000000005</v>
      </c>
      <c r="W13" s="5">
        <v>739.55</v>
      </c>
      <c r="X13" s="5">
        <v>840.68</v>
      </c>
      <c r="Y13" s="5">
        <v>964.49</v>
      </c>
      <c r="Z13" s="5">
        <v>1106.53</v>
      </c>
      <c r="AA13" s="5">
        <v>1269.49</v>
      </c>
    </row>
    <row r="14" spans="2:27" ht="14.5" x14ac:dyDescent="0.35">
      <c r="B14" s="6">
        <v>600</v>
      </c>
      <c r="C14" s="6">
        <v>84.21</v>
      </c>
      <c r="D14" s="6">
        <v>104.05</v>
      </c>
      <c r="E14" s="6">
        <v>121</v>
      </c>
      <c r="F14" s="6">
        <v>147.83000000000001</v>
      </c>
      <c r="G14" s="6">
        <v>154.35</v>
      </c>
      <c r="H14" s="6">
        <v>164.07</v>
      </c>
      <c r="I14" s="6">
        <v>176.93</v>
      </c>
      <c r="J14" s="6">
        <v>184.48</v>
      </c>
      <c r="K14" s="6">
        <v>192.02</v>
      </c>
      <c r="L14" s="6">
        <v>215.43</v>
      </c>
      <c r="M14" s="6">
        <v>246.94</v>
      </c>
      <c r="N14" s="6">
        <v>276.62</v>
      </c>
      <c r="O14" s="6">
        <v>303.83999999999997</v>
      </c>
      <c r="P14" s="6">
        <v>325.17</v>
      </c>
      <c r="Q14" s="6">
        <v>376.28</v>
      </c>
      <c r="R14" s="6">
        <v>430.97</v>
      </c>
      <c r="S14" s="6">
        <v>504.53</v>
      </c>
      <c r="T14" s="6">
        <v>578.69000000000005</v>
      </c>
      <c r="U14" s="6">
        <v>634.12</v>
      </c>
      <c r="V14" s="6">
        <v>692.28</v>
      </c>
      <c r="W14" s="6">
        <v>803.46</v>
      </c>
      <c r="X14" s="6">
        <v>912.96</v>
      </c>
      <c r="Y14" s="6">
        <v>1047.0899999999999</v>
      </c>
      <c r="Z14" s="6">
        <v>1200.93</v>
      </c>
      <c r="AA14" s="6">
        <v>1377.37</v>
      </c>
    </row>
    <row r="15" spans="2:27" ht="14.5" x14ac:dyDescent="0.35">
      <c r="B15" s="5">
        <v>650</v>
      </c>
      <c r="C15" s="5">
        <v>89.04</v>
      </c>
      <c r="D15" s="5">
        <v>111.08</v>
      </c>
      <c r="E15" s="5">
        <v>130.08000000000001</v>
      </c>
      <c r="F15" s="5">
        <v>158.81</v>
      </c>
      <c r="G15" s="5">
        <v>165.77</v>
      </c>
      <c r="H15" s="5">
        <v>176.37</v>
      </c>
      <c r="I15" s="5">
        <v>190.4</v>
      </c>
      <c r="J15" s="5">
        <v>198.9</v>
      </c>
      <c r="K15" s="5">
        <v>207.4</v>
      </c>
      <c r="L15" s="5">
        <v>233.88</v>
      </c>
      <c r="M15" s="5">
        <v>268.45999999999998</v>
      </c>
      <c r="N15" s="5">
        <v>301.22000000000003</v>
      </c>
      <c r="O15" s="5">
        <v>331.52</v>
      </c>
      <c r="P15" s="5">
        <v>355.92</v>
      </c>
      <c r="Q15" s="5">
        <v>414.72</v>
      </c>
      <c r="R15" s="5">
        <v>477.09</v>
      </c>
      <c r="S15" s="5">
        <v>558.35</v>
      </c>
      <c r="T15" s="5">
        <v>640.19000000000005</v>
      </c>
      <c r="U15" s="5">
        <v>701.33</v>
      </c>
      <c r="V15" s="5">
        <v>765.49</v>
      </c>
      <c r="W15" s="5">
        <v>889.56</v>
      </c>
      <c r="X15" s="5">
        <v>1010.33</v>
      </c>
      <c r="Y15" s="5">
        <v>1097.4100000000001</v>
      </c>
      <c r="Z15" s="5">
        <v>1258.6400000000001</v>
      </c>
      <c r="AA15" s="5">
        <v>1443.56</v>
      </c>
    </row>
    <row r="16" spans="2:27" ht="14.5" x14ac:dyDescent="0.35">
      <c r="B16" s="5">
        <v>900</v>
      </c>
      <c r="C16" s="5">
        <v>94.15</v>
      </c>
      <c r="D16" s="5">
        <v>118.58</v>
      </c>
      <c r="E16" s="5">
        <v>139.84</v>
      </c>
      <c r="F16" s="5">
        <v>170.61</v>
      </c>
      <c r="G16" s="5">
        <v>178.03</v>
      </c>
      <c r="H16" s="5">
        <v>189.59</v>
      </c>
      <c r="I16" s="5">
        <v>204.9</v>
      </c>
      <c r="J16" s="5">
        <v>214.45</v>
      </c>
      <c r="K16" s="5">
        <v>224.01</v>
      </c>
      <c r="L16" s="5">
        <v>253.91</v>
      </c>
      <c r="M16" s="5">
        <v>291.86</v>
      </c>
      <c r="N16" s="5">
        <v>328.01</v>
      </c>
      <c r="O16" s="5">
        <v>361.72</v>
      </c>
      <c r="P16" s="5">
        <v>389.58</v>
      </c>
      <c r="Q16" s="5">
        <v>457.09</v>
      </c>
      <c r="R16" s="5">
        <v>528.15</v>
      </c>
      <c r="S16" s="5">
        <v>617.91</v>
      </c>
      <c r="T16" s="5">
        <v>708.23</v>
      </c>
      <c r="U16" s="5">
        <v>775.66</v>
      </c>
      <c r="V16" s="5">
        <v>846.44</v>
      </c>
      <c r="W16" s="5">
        <v>984.89</v>
      </c>
      <c r="X16" s="5">
        <v>1118.08</v>
      </c>
      <c r="Y16" s="5">
        <v>1150.1500000000001</v>
      </c>
      <c r="Z16" s="5">
        <v>1319.12</v>
      </c>
      <c r="AA16" s="5">
        <v>1512.93</v>
      </c>
    </row>
    <row r="20" spans="2:3" ht="14.5" x14ac:dyDescent="0.35">
      <c r="B20" s="37" t="s">
        <v>54</v>
      </c>
      <c r="C20" s="37">
        <v>4</v>
      </c>
    </row>
    <row r="21" spans="2:3" ht="15.75" customHeight="1" x14ac:dyDescent="0.35">
      <c r="B21" s="37" t="s">
        <v>55</v>
      </c>
      <c r="C21" s="37">
        <v>2.2999999999999998</v>
      </c>
    </row>
    <row r="22" spans="2:3" ht="15.75" customHeight="1" x14ac:dyDescent="0.35"/>
    <row r="23" spans="2:3" ht="15.75" customHeight="1" x14ac:dyDescent="0.35"/>
    <row r="24" spans="2:3" ht="15.75" customHeight="1" x14ac:dyDescent="0.35"/>
    <row r="25" spans="2:3" ht="15.75" customHeight="1" x14ac:dyDescent="0.35"/>
    <row r="26" spans="2:3" ht="15.75" customHeight="1" x14ac:dyDescent="0.35"/>
    <row r="27" spans="2:3" ht="15.75" customHeight="1" x14ac:dyDescent="0.35"/>
    <row r="28" spans="2:3" ht="15.75" customHeight="1" x14ac:dyDescent="0.35"/>
    <row r="29" spans="2:3" ht="15.75" customHeight="1" x14ac:dyDescent="0.35"/>
    <row r="30" spans="2:3" ht="15.75" customHeight="1" x14ac:dyDescent="0.35"/>
    <row r="31" spans="2:3" ht="15.75" customHeight="1" x14ac:dyDescent="0.35"/>
    <row r="32" spans="2:3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B2:T1009"/>
  <sheetViews>
    <sheetView showGridLines="0" zoomScale="61" workbookViewId="0">
      <selection activeCell="E5" sqref="E5"/>
    </sheetView>
  </sheetViews>
  <sheetFormatPr defaultColWidth="14.453125" defaultRowHeight="15" customHeight="1" x14ac:dyDescent="0.35"/>
  <cols>
    <col min="2" max="2" width="8.7265625" customWidth="1"/>
    <col min="3" max="3" width="100.7265625" style="127" customWidth="1"/>
    <col min="4" max="27" width="8.7265625" customWidth="1"/>
  </cols>
  <sheetData>
    <row r="2" spans="2:6" thickBot="1" x14ac:dyDescent="0.4">
      <c r="B2" s="118"/>
      <c r="C2" s="128"/>
      <c r="D2" s="118"/>
      <c r="E2" s="118"/>
      <c r="F2" s="118"/>
    </row>
    <row r="3" spans="2:6" ht="37" x14ac:dyDescent="0.35">
      <c r="B3" s="129"/>
      <c r="C3" s="130" t="s">
        <v>84</v>
      </c>
      <c r="D3" s="131"/>
      <c r="E3" s="118"/>
      <c r="F3" s="118"/>
    </row>
    <row r="4" spans="2:6" ht="14.5" x14ac:dyDescent="0.35">
      <c r="B4" s="132"/>
      <c r="C4" s="133"/>
      <c r="D4" s="134"/>
      <c r="E4" s="118"/>
      <c r="F4" s="118"/>
    </row>
    <row r="5" spans="2:6" ht="58" x14ac:dyDescent="0.35">
      <c r="B5" s="132"/>
      <c r="C5" s="133" t="s">
        <v>85</v>
      </c>
      <c r="D5" s="134"/>
      <c r="E5" s="118"/>
      <c r="F5" s="118"/>
    </row>
    <row r="6" spans="2:6" ht="14.5" x14ac:dyDescent="0.35">
      <c r="B6" s="132"/>
      <c r="C6" s="133"/>
      <c r="D6" s="134"/>
      <c r="E6" s="118"/>
      <c r="F6" s="118"/>
    </row>
    <row r="7" spans="2:6" ht="29" x14ac:dyDescent="0.35">
      <c r="B7" s="132"/>
      <c r="C7" s="133" t="s">
        <v>86</v>
      </c>
      <c r="D7" s="134"/>
      <c r="E7" s="118"/>
      <c r="F7" s="118"/>
    </row>
    <row r="8" spans="2:6" ht="14.5" x14ac:dyDescent="0.35">
      <c r="B8" s="132"/>
      <c r="C8" s="133"/>
      <c r="D8" s="134"/>
      <c r="E8" s="118"/>
      <c r="F8" s="118"/>
    </row>
    <row r="9" spans="2:6" ht="14.5" x14ac:dyDescent="0.35">
      <c r="B9" s="132"/>
      <c r="C9" s="135" t="s">
        <v>87</v>
      </c>
      <c r="D9" s="134"/>
      <c r="E9" s="118"/>
      <c r="F9" s="118"/>
    </row>
    <row r="10" spans="2:6" ht="14.5" x14ac:dyDescent="0.35">
      <c r="B10" s="132"/>
      <c r="C10" s="136" t="s">
        <v>88</v>
      </c>
      <c r="D10" s="134"/>
      <c r="E10" s="118"/>
      <c r="F10" s="118"/>
    </row>
    <row r="11" spans="2:6" ht="14.5" x14ac:dyDescent="0.35">
      <c r="B11" s="132"/>
      <c r="C11" s="136"/>
      <c r="D11" s="134"/>
      <c r="E11" s="118"/>
      <c r="F11" s="118"/>
    </row>
    <row r="12" spans="2:6" ht="29" x14ac:dyDescent="0.35">
      <c r="B12" s="132"/>
      <c r="C12" s="133" t="s">
        <v>89</v>
      </c>
      <c r="D12" s="134"/>
      <c r="E12" s="118"/>
      <c r="F12" s="118"/>
    </row>
    <row r="13" spans="2:6" ht="14.5" x14ac:dyDescent="0.35">
      <c r="B13" s="132"/>
      <c r="C13" s="133"/>
      <c r="D13" s="134"/>
      <c r="E13" s="118"/>
      <c r="F13" s="118"/>
    </row>
    <row r="14" spans="2:6" ht="14.5" x14ac:dyDescent="0.35">
      <c r="B14" s="132"/>
      <c r="C14" s="133" t="s">
        <v>90</v>
      </c>
      <c r="D14" s="134"/>
      <c r="E14" s="118"/>
      <c r="F14" s="118"/>
    </row>
    <row r="15" spans="2:6" ht="14.5" x14ac:dyDescent="0.35">
      <c r="B15" s="132"/>
      <c r="C15" s="137" t="s">
        <v>91</v>
      </c>
      <c r="D15" s="134"/>
      <c r="E15" s="118"/>
      <c r="F15" s="118"/>
    </row>
    <row r="16" spans="2:6" ht="14.5" x14ac:dyDescent="0.35">
      <c r="B16" s="132"/>
      <c r="C16" s="137" t="s">
        <v>92</v>
      </c>
      <c r="D16" s="134"/>
      <c r="E16" s="118"/>
      <c r="F16" s="118"/>
    </row>
    <row r="17" spans="2:20" ht="29" x14ac:dyDescent="0.35">
      <c r="B17" s="132"/>
      <c r="C17" s="137" t="s">
        <v>93</v>
      </c>
      <c r="D17" s="134"/>
      <c r="E17" s="118"/>
      <c r="F17" s="118"/>
    </row>
    <row r="18" spans="2:20" ht="29" x14ac:dyDescent="0.35">
      <c r="B18" s="132"/>
      <c r="C18" s="137" t="s">
        <v>94</v>
      </c>
      <c r="D18" s="134"/>
      <c r="E18" s="118"/>
      <c r="F18" s="118"/>
    </row>
    <row r="19" spans="2:20" ht="14.5" x14ac:dyDescent="0.35">
      <c r="B19" s="132"/>
      <c r="C19" s="137" t="s">
        <v>95</v>
      </c>
      <c r="D19" s="134"/>
      <c r="E19" s="118"/>
      <c r="F19" s="118"/>
    </row>
    <row r="20" spans="2:20" ht="29" x14ac:dyDescent="0.35">
      <c r="B20" s="132"/>
      <c r="C20" s="137" t="s">
        <v>96</v>
      </c>
      <c r="D20" s="134"/>
      <c r="E20" s="118"/>
      <c r="F20" s="118"/>
    </row>
    <row r="21" spans="2:20" ht="43.5" x14ac:dyDescent="0.35">
      <c r="B21" s="132"/>
      <c r="C21" s="137" t="s">
        <v>97</v>
      </c>
      <c r="D21" s="134"/>
      <c r="E21" s="118"/>
      <c r="F21" s="118"/>
    </row>
    <row r="22" spans="2:20" ht="14.5" x14ac:dyDescent="0.35">
      <c r="B22" s="132"/>
      <c r="C22" s="137" t="s">
        <v>98</v>
      </c>
      <c r="D22" s="134"/>
      <c r="E22" s="118"/>
      <c r="F22" s="118"/>
    </row>
    <row r="23" spans="2:20" ht="29" x14ac:dyDescent="0.35">
      <c r="B23" s="132"/>
      <c r="C23" s="137" t="s">
        <v>99</v>
      </c>
      <c r="D23" s="134"/>
      <c r="E23" s="118"/>
      <c r="F23" s="118"/>
    </row>
    <row r="24" spans="2:20" ht="14.5" x14ac:dyDescent="0.35">
      <c r="B24" s="132"/>
      <c r="C24" s="136" t="s">
        <v>100</v>
      </c>
      <c r="D24" s="134"/>
      <c r="E24" s="118"/>
      <c r="F24" s="118"/>
    </row>
    <row r="25" spans="2:20" ht="14.5" x14ac:dyDescent="0.35">
      <c r="B25" s="132"/>
      <c r="C25" s="136"/>
      <c r="D25" s="134"/>
      <c r="E25" s="118"/>
      <c r="F25" s="118"/>
    </row>
    <row r="26" spans="2:20" ht="14.5" x14ac:dyDescent="0.35">
      <c r="B26" s="132"/>
      <c r="C26" s="135" t="s">
        <v>101</v>
      </c>
      <c r="D26" s="134"/>
      <c r="E26" s="118"/>
      <c r="F26" s="118"/>
    </row>
    <row r="27" spans="2:20" ht="14.5" x14ac:dyDescent="0.35">
      <c r="B27" s="132"/>
      <c r="C27" s="136" t="s">
        <v>102</v>
      </c>
      <c r="D27" s="134"/>
      <c r="E27" s="118"/>
      <c r="F27" s="118"/>
    </row>
    <row r="28" spans="2:20" ht="14.5" x14ac:dyDescent="0.35">
      <c r="B28" s="132"/>
      <c r="C28" s="136"/>
      <c r="D28" s="134"/>
      <c r="E28" s="118"/>
      <c r="F28" s="118"/>
    </row>
    <row r="29" spans="2:20" ht="29" x14ac:dyDescent="0.35">
      <c r="B29" s="132"/>
      <c r="C29" s="133" t="s">
        <v>103</v>
      </c>
      <c r="D29" s="134"/>
      <c r="E29" s="118"/>
      <c r="F29" s="118"/>
      <c r="T29" s="138"/>
    </row>
    <row r="30" spans="2:20" ht="14.5" x14ac:dyDescent="0.35">
      <c r="B30" s="132"/>
      <c r="C30" s="133"/>
      <c r="D30" s="134"/>
      <c r="E30" s="118"/>
      <c r="F30" s="118"/>
      <c r="T30" s="138"/>
    </row>
    <row r="31" spans="2:20" ht="58" x14ac:dyDescent="0.35">
      <c r="B31" s="132"/>
      <c r="C31" s="133" t="s">
        <v>104</v>
      </c>
      <c r="D31" s="134"/>
      <c r="E31" s="118"/>
      <c r="F31" s="118"/>
    </row>
    <row r="32" spans="2:20" ht="29" x14ac:dyDescent="0.35">
      <c r="B32" s="132"/>
      <c r="C32" s="133" t="s">
        <v>105</v>
      </c>
      <c r="D32" s="134"/>
      <c r="E32" s="118"/>
      <c r="F32" s="118"/>
    </row>
    <row r="33" spans="2:6" ht="14.5" x14ac:dyDescent="0.35">
      <c r="B33" s="132"/>
      <c r="C33" s="133" t="s">
        <v>106</v>
      </c>
      <c r="D33" s="134"/>
      <c r="E33" s="118"/>
      <c r="F33" s="118"/>
    </row>
    <row r="34" spans="2:6" ht="14.5" x14ac:dyDescent="0.35">
      <c r="B34" s="132"/>
      <c r="C34" s="137" t="s">
        <v>107</v>
      </c>
      <c r="D34" s="134"/>
      <c r="E34" s="118"/>
      <c r="F34" s="118"/>
    </row>
    <row r="35" spans="2:6" ht="14.5" x14ac:dyDescent="0.35">
      <c r="B35" s="132"/>
      <c r="C35" s="137" t="s">
        <v>108</v>
      </c>
      <c r="D35" s="134"/>
      <c r="E35" s="118"/>
      <c r="F35" s="118"/>
    </row>
    <row r="36" spans="2:6" ht="14.5" x14ac:dyDescent="0.35">
      <c r="B36" s="132"/>
      <c r="C36" s="133" t="s">
        <v>109</v>
      </c>
      <c r="D36" s="134"/>
      <c r="E36" s="118"/>
      <c r="F36" s="118"/>
    </row>
    <row r="37" spans="2:6" ht="15.75" customHeight="1" thickBot="1" x14ac:dyDescent="0.4">
      <c r="B37" s="139"/>
      <c r="C37" s="140"/>
      <c r="D37" s="141"/>
    </row>
    <row r="38" spans="2:6" ht="15.75" customHeight="1" x14ac:dyDescent="0.35"/>
    <row r="39" spans="2:6" ht="15.75" customHeight="1" x14ac:dyDescent="0.35"/>
    <row r="40" spans="2:6" ht="15.75" customHeight="1" x14ac:dyDescent="0.35"/>
    <row r="41" spans="2:6" ht="15.75" customHeight="1" x14ac:dyDescent="0.35"/>
    <row r="42" spans="2:6" ht="15.75" customHeight="1" x14ac:dyDescent="0.35"/>
    <row r="43" spans="2:6" ht="15.75" customHeight="1" x14ac:dyDescent="0.35"/>
    <row r="44" spans="2:6" ht="15.75" customHeight="1" x14ac:dyDescent="0.35"/>
    <row r="45" spans="2:6" ht="15.75" customHeight="1" x14ac:dyDescent="0.35"/>
    <row r="46" spans="2:6" ht="15.75" customHeight="1" x14ac:dyDescent="0.35"/>
    <row r="47" spans="2:6" ht="15.75" customHeight="1" x14ac:dyDescent="0.35"/>
    <row r="48" spans="2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  <row r="1004" ht="15.75" customHeight="1" x14ac:dyDescent="0.35"/>
    <row r="1005" ht="15.75" customHeight="1" x14ac:dyDescent="0.35"/>
    <row r="1006" ht="15.75" customHeight="1" x14ac:dyDescent="0.35"/>
    <row r="1007" ht="15.75" customHeight="1" x14ac:dyDescent="0.35"/>
    <row r="1008" ht="15.75" customHeight="1" x14ac:dyDescent="0.35"/>
    <row r="1009" ht="15.75" customHeight="1" x14ac:dyDescent="0.35"/>
  </sheetData>
  <sheetProtection algorithmName="SHA-512" hashValue="whI3H71oYH6JICx4g42zp+rI97idCMxuDHMb2+JSgrlmtzQEbdNDUSwoMF4sgjRRDNEvHSWEb5s1i83HxRcl8Q==" saltValue="lunD67qiMFdGCEPChEusIQ==" spinCount="100000" sheet="1" objects="1" scenarios="1"/>
  <hyperlinks>
    <hyperlink ref="C24" r:id="rId1" display="https://www.suus.com/owu-2018" xr:uid="{75B3625A-9549-48BF-9A9B-40F2A81A7C70}"/>
    <hyperlink ref="C27" r:id="rId2" xr:uid="{8734109F-C32A-446B-AB1C-31D9E75D67F6}"/>
    <hyperlink ref="C10" r:id="rId3" xr:uid="{7015B422-B2A2-4F2B-9682-CDCB357D102F}"/>
  </hyperlink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B1:M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1" spans="2:13" ht="14.5" x14ac:dyDescent="0.35">
      <c r="D1" s="37">
        <v>0.01</v>
      </c>
      <c r="E1" s="37">
        <v>200.01</v>
      </c>
      <c r="F1" s="37">
        <v>300.01</v>
      </c>
      <c r="G1" s="37">
        <v>500.01</v>
      </c>
      <c r="H1" s="37">
        <v>800.01</v>
      </c>
      <c r="I1" s="37">
        <v>1000.01</v>
      </c>
      <c r="J1" s="37">
        <v>3000.01</v>
      </c>
      <c r="K1" s="37">
        <v>3500.01</v>
      </c>
      <c r="L1" s="37">
        <v>4000.01</v>
      </c>
    </row>
    <row r="2" spans="2:13" ht="16.5" customHeight="1" x14ac:dyDescent="0.35">
      <c r="D2" s="4">
        <v>200</v>
      </c>
      <c r="E2" s="4">
        <v>300</v>
      </c>
      <c r="F2" s="4">
        <v>500</v>
      </c>
      <c r="G2" s="4">
        <v>800</v>
      </c>
      <c r="H2" s="4">
        <v>1000</v>
      </c>
      <c r="I2" s="4">
        <v>3000</v>
      </c>
      <c r="J2" s="4">
        <v>3500</v>
      </c>
      <c r="K2" s="4">
        <v>4000</v>
      </c>
      <c r="L2" s="4">
        <v>5000</v>
      </c>
    </row>
    <row r="3" spans="2:13" ht="14.5" x14ac:dyDescent="0.35">
      <c r="B3" s="37">
        <v>0.01</v>
      </c>
      <c r="C3" s="38">
        <v>100</v>
      </c>
      <c r="D3" s="39">
        <v>24.285548417870302</v>
      </c>
      <c r="E3" s="39">
        <v>34.859445472681877</v>
      </c>
      <c r="F3" s="39">
        <v>50.177597416882705</v>
      </c>
      <c r="G3" s="39">
        <v>70.550586684431394</v>
      </c>
      <c r="H3" s="39">
        <v>84.30633395326258</v>
      </c>
      <c r="I3" s="39">
        <v>148.86701758523864</v>
      </c>
      <c r="J3" s="39">
        <v>248.96917548424426</v>
      </c>
      <c r="K3" s="39">
        <v>286.64137092876797</v>
      </c>
      <c r="L3" s="39">
        <v>331.31715037369094</v>
      </c>
    </row>
    <row r="4" spans="2:13" ht="14.5" x14ac:dyDescent="0.35">
      <c r="B4" s="37">
        <v>100.01</v>
      </c>
      <c r="C4" s="40">
        <v>200</v>
      </c>
      <c r="D4" s="41">
        <v>36.202533392174004</v>
      </c>
      <c r="E4" s="42">
        <v>53.160028961152229</v>
      </c>
      <c r="F4" s="42">
        <v>74.942573844568088</v>
      </c>
      <c r="G4" s="42">
        <v>108.27477957395308</v>
      </c>
      <c r="H4" s="42">
        <v>133.90899572100264</v>
      </c>
      <c r="I4" s="43">
        <v>249.43762393480921</v>
      </c>
      <c r="J4" s="42">
        <v>411.73880011667728</v>
      </c>
      <c r="K4" s="42">
        <v>473.83865837717451</v>
      </c>
      <c r="L4" s="42">
        <v>552.84953170714243</v>
      </c>
    </row>
    <row r="5" spans="2:13" ht="14.5" x14ac:dyDescent="0.35">
      <c r="B5" s="37">
        <v>200.01</v>
      </c>
      <c r="C5" s="44">
        <v>300</v>
      </c>
      <c r="D5" s="39">
        <v>37.041943364434196</v>
      </c>
      <c r="E5" s="45">
        <v>54.116435914954259</v>
      </c>
      <c r="F5" s="45">
        <v>75.151083878239405</v>
      </c>
      <c r="G5" s="45">
        <v>111.17399108951444</v>
      </c>
      <c r="H5" s="45">
        <v>136.50565237823608</v>
      </c>
      <c r="I5" s="46">
        <v>258.11885682367341</v>
      </c>
      <c r="J5" s="45">
        <v>422.42366242146227</v>
      </c>
      <c r="K5" s="45">
        <v>485.74637091031008</v>
      </c>
      <c r="L5" s="45">
        <v>568.79222096420722</v>
      </c>
    </row>
    <row r="6" spans="2:13" ht="14.5" x14ac:dyDescent="0.35">
      <c r="B6" s="37">
        <v>300.01</v>
      </c>
      <c r="C6" s="40">
        <v>400</v>
      </c>
      <c r="D6" s="41">
        <v>41.542316640010434</v>
      </c>
      <c r="E6" s="42">
        <v>62.707484905772745</v>
      </c>
      <c r="F6" s="42">
        <v>89.030704928461446</v>
      </c>
      <c r="G6" s="42">
        <v>133.99491588963201</v>
      </c>
      <c r="H6" s="42">
        <v>166.29402693029209</v>
      </c>
      <c r="I6" s="43">
        <v>315.91057712095562</v>
      </c>
      <c r="J6" s="42">
        <v>519.615029042164</v>
      </c>
      <c r="K6" s="42">
        <v>598.15999909636173</v>
      </c>
      <c r="L6" s="42">
        <v>701.28095417765826</v>
      </c>
    </row>
    <row r="7" spans="2:13" ht="14.5" x14ac:dyDescent="0.35">
      <c r="B7" s="37">
        <v>400.01</v>
      </c>
      <c r="C7" s="47">
        <v>500</v>
      </c>
      <c r="D7" s="48">
        <v>43.633333268305428</v>
      </c>
      <c r="E7" s="49">
        <v>66.861190574181066</v>
      </c>
      <c r="F7" s="49">
        <v>95.769276006841835</v>
      </c>
      <c r="G7" s="49">
        <v>147.06414848756967</v>
      </c>
      <c r="H7" s="49">
        <v>181.27871598807434</v>
      </c>
      <c r="I7" s="50">
        <v>345.28052785044957</v>
      </c>
      <c r="J7" s="49">
        <v>568.84679338465912</v>
      </c>
      <c r="K7" s="49">
        <v>655.10137823136756</v>
      </c>
      <c r="L7" s="49">
        <v>768.57201580165372</v>
      </c>
    </row>
    <row r="8" spans="2:13" ht="14.5" x14ac:dyDescent="0.35">
      <c r="B8" s="37">
        <v>500.01</v>
      </c>
      <c r="C8" s="40">
        <v>600</v>
      </c>
      <c r="D8" s="42">
        <v>50.01402107593649</v>
      </c>
      <c r="E8" s="42">
        <v>76.369925168519501</v>
      </c>
      <c r="F8" s="42">
        <v>111.9437456881611</v>
      </c>
      <c r="G8" s="42">
        <v>170.19686311636218</v>
      </c>
      <c r="H8" s="42">
        <v>212.3164184101359</v>
      </c>
      <c r="I8" s="43">
        <v>385.58118998934879</v>
      </c>
      <c r="J8" s="42">
        <v>638.49722132936347</v>
      </c>
      <c r="K8" s="42">
        <v>735.57505386536923</v>
      </c>
      <c r="L8" s="42">
        <v>860.62025266937803</v>
      </c>
    </row>
    <row r="9" spans="2:13" ht="14.5" x14ac:dyDescent="0.35">
      <c r="B9" s="37">
        <v>600.01</v>
      </c>
      <c r="C9" s="44">
        <v>700</v>
      </c>
      <c r="D9" s="39">
        <v>51.145566180584282</v>
      </c>
      <c r="E9" s="45">
        <v>79.705646362808707</v>
      </c>
      <c r="F9" s="45">
        <v>112.22051154708203</v>
      </c>
      <c r="G9" s="45">
        <v>177.45032473297024</v>
      </c>
      <c r="H9" s="45">
        <v>221.08530755805324</v>
      </c>
      <c r="I9" s="46">
        <v>437.28585256963009</v>
      </c>
      <c r="J9" s="45">
        <v>714.39424462824036</v>
      </c>
      <c r="K9" s="45">
        <v>822.41597288025582</v>
      </c>
      <c r="L9" s="45">
        <v>970.27806525827896</v>
      </c>
    </row>
    <row r="10" spans="2:13" ht="14.5" x14ac:dyDescent="0.35">
      <c r="B10" s="37">
        <v>700.01</v>
      </c>
      <c r="C10" s="40">
        <v>800</v>
      </c>
      <c r="D10" s="41">
        <v>52.158551312159048</v>
      </c>
      <c r="E10" s="41">
        <v>82.055126298963941</v>
      </c>
      <c r="F10" s="41">
        <v>114.65952884673239</v>
      </c>
      <c r="G10" s="41">
        <v>183.19523211504008</v>
      </c>
      <c r="H10" s="41">
        <v>227.91768793009047</v>
      </c>
      <c r="I10" s="41">
        <v>460.68318523354935</v>
      </c>
      <c r="J10" s="41">
        <v>751.19481853293439</v>
      </c>
      <c r="K10" s="41">
        <v>864.7717718526884</v>
      </c>
      <c r="L10" s="41">
        <v>1021.9464518323197</v>
      </c>
    </row>
    <row r="11" spans="2:13" ht="14.5" x14ac:dyDescent="0.35">
      <c r="M11" s="51"/>
    </row>
    <row r="12" spans="2:13" ht="14.5" x14ac:dyDescent="0.35">
      <c r="M12" s="52"/>
    </row>
    <row r="13" spans="2:13" ht="14.5" x14ac:dyDescent="0.35">
      <c r="M13" s="53"/>
    </row>
    <row r="14" spans="2:13" ht="14.5" x14ac:dyDescent="0.35">
      <c r="M14" s="53"/>
    </row>
    <row r="15" spans="2:13" ht="14.5" x14ac:dyDescent="0.35">
      <c r="M15" s="53"/>
    </row>
    <row r="16" spans="2:13" ht="14.5" x14ac:dyDescent="0.35">
      <c r="M16" s="53"/>
    </row>
    <row r="17" spans="13:13" ht="14.5" x14ac:dyDescent="0.35">
      <c r="M17" s="53"/>
    </row>
    <row r="18" spans="13:13" ht="14.5" x14ac:dyDescent="0.35">
      <c r="M18" s="53"/>
    </row>
    <row r="19" spans="13:13" ht="14.5" x14ac:dyDescent="0.35">
      <c r="M19" s="53"/>
    </row>
    <row r="21" spans="13:13" ht="15.75" customHeight="1" x14ac:dyDescent="0.35"/>
    <row r="22" spans="13:13" ht="15.75" customHeight="1" x14ac:dyDescent="0.35"/>
    <row r="23" spans="13:13" ht="15.75" customHeight="1" x14ac:dyDescent="0.35"/>
    <row r="24" spans="13:13" ht="15.75" customHeight="1" x14ac:dyDescent="0.35"/>
    <row r="25" spans="13:13" ht="15.75" customHeight="1" x14ac:dyDescent="0.35"/>
    <row r="26" spans="13:13" ht="15.75" customHeight="1" x14ac:dyDescent="0.35"/>
    <row r="27" spans="13:13" ht="15.75" customHeight="1" x14ac:dyDescent="0.35"/>
    <row r="28" spans="13:13" ht="15.75" customHeight="1" x14ac:dyDescent="0.35"/>
    <row r="29" spans="13:13" ht="15.75" customHeight="1" x14ac:dyDescent="0.35"/>
    <row r="30" spans="13:13" ht="15.75" customHeight="1" x14ac:dyDescent="0.35"/>
    <row r="31" spans="13:13" ht="15.75" customHeight="1" x14ac:dyDescent="0.35"/>
    <row r="32" spans="13:13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KALKULATOR</vt:lpstr>
      <vt:lpstr>USŁUGI DODATKOWE</vt:lpstr>
      <vt:lpstr>RABAT</vt:lpstr>
      <vt:lpstr>WARUNKI WYCEN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Kaczmarek</dc:creator>
  <cp:lastModifiedBy>Karyna Andriushchenko</cp:lastModifiedBy>
  <dcterms:created xsi:type="dcterms:W3CDTF">2015-06-05T18:17:20Z</dcterms:created>
  <dcterms:modified xsi:type="dcterms:W3CDTF">2024-07-08T13:10:14Z</dcterms:modified>
</cp:coreProperties>
</file>